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41" firstSheet="5" activeTab="23"/>
  </bookViews>
  <sheets>
    <sheet name="01" sheetId="1" r:id="rId1"/>
    <sheet name="01.1." sheetId="2" r:id="rId2"/>
    <sheet name="01.1.1." sheetId="3" r:id="rId3"/>
    <sheet name="02" sheetId="4" r:id="rId4"/>
    <sheet name="02.1." sheetId="5" r:id="rId5"/>
    <sheet name="02.1.1." sheetId="6" r:id="rId6"/>
    <sheet name="03" sheetId="7" r:id="rId7"/>
    <sheet name="03.1." sheetId="8" r:id="rId8"/>
    <sheet name="03.1.1." sheetId="9" r:id="rId9"/>
    <sheet name="04" sheetId="10" r:id="rId10"/>
    <sheet name="04.1." sheetId="11" r:id="rId11"/>
    <sheet name="04.1.1." sheetId="12" r:id="rId12"/>
    <sheet name="05" sheetId="13" r:id="rId13"/>
    <sheet name="05,1," sheetId="14" r:id="rId14"/>
    <sheet name="05.1.1. " sheetId="15" r:id="rId15"/>
    <sheet name="06" sheetId="16" r:id="rId16"/>
    <sheet name="06,1," sheetId="17" r:id="rId17"/>
    <sheet name="06.1.1." sheetId="18" r:id="rId18"/>
    <sheet name="07" sheetId="19" r:id="rId19"/>
    <sheet name="07,1," sheetId="20" r:id="rId20"/>
    <sheet name="07.1.1." sheetId="21" r:id="rId21"/>
    <sheet name="08" sheetId="22" r:id="rId22"/>
    <sheet name="08,1," sheetId="23" r:id="rId23"/>
    <sheet name="08.1.1." sheetId="24" r:id="rId24"/>
  </sheets>
  <definedNames/>
  <calcPr fullCalcOnLoad="1"/>
</workbook>
</file>

<file path=xl/sharedStrings.xml><?xml version="1.0" encoding="utf-8"?>
<sst xmlns="http://schemas.openxmlformats.org/spreadsheetml/2006/main" count="1233" uniqueCount="53">
  <si>
    <t/>
  </si>
  <si>
    <t>Отчет о видах заключаемых договоров</t>
  </si>
  <si>
    <t>Период отчетности по договорам</t>
  </si>
  <si>
    <t>Организация</t>
  </si>
  <si>
    <t>ЗАКРЫТОЕ АКЦИОНЕРНОЕ ОБЩЕСТВО "НЕРЮНГРИНСКИЕ РАЙОННЫЕ ЭЛЕКТРИЧЕСКИЕ СЕТИ"</t>
  </si>
  <si>
    <t>Месяц, год</t>
  </si>
  <si>
    <t>Договоры, заключенные по результатам закупок</t>
  </si>
  <si>
    <t>Из них договоры, заключенные заказчиком по результатам закупки у единственного поставщика (исполнителя, подрядчика)</t>
  </si>
  <si>
    <t>Из них 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</si>
  <si>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Из них договоры, заключенные c субъектами малого и среднего предпринимательства</t>
  </si>
  <si>
    <t>Итого</t>
  </si>
  <si>
    <t>Количество</t>
  </si>
  <si>
    <t>Стоимость в руб.</t>
  </si>
  <si>
    <t>Доля от общего количества в %</t>
  </si>
  <si>
    <t>Доля от общего количества по стоимости в %</t>
  </si>
  <si>
    <t>ЗАКРЫТОЕ АКЦИОНЕРНОЕ ОБЩЕСТВО "НЕРЮНГРИНСКИЕ РАЙОННЫЕ ЭЛЕКТРИЧЕСКИЕ СЕТИ" (Заказчик)</t>
  </si>
  <si>
    <t>0</t>
  </si>
  <si>
    <t>0,00</t>
  </si>
  <si>
    <t>Договоры, заключенные по результатам закупоки товаров, работ, услуг</t>
  </si>
  <si>
    <t>Из них договоры, заключенные заказчиком по результатам закупки у единственного поставщика (исполнителя, подрядчика) по результатам несостоявшейся конкурентной закупки</t>
  </si>
  <si>
    <t>100,00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</si>
  <si>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</si>
  <si>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</si>
  <si>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Общее количество заключенных договоров</t>
  </si>
  <si>
    <t>Цена договора или максимальное значение 
 цены договора(рублей)</t>
  </si>
  <si>
    <t>размещенных в реестре договоров по результатам закупок, сведения о которых размещены в единой информационной системе, кроме закупок у единственного поставщика (исполнителя, подрядчика)</t>
  </si>
  <si>
    <t xml:space="preserve">в том числе:  
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  </t>
  </si>
  <si>
    <t xml:space="preserve">Всего договоров, заключенных заказчиком по результатам закупки товаров, работ, услуг
в том числе: </t>
  </si>
  <si>
    <t>по результатам закупок у единственного поставщика (исполнителя, подрядчика), предусмотренных статьей 3,6 Федерального закона</t>
  </si>
  <si>
    <t>Январь 2023 г.</t>
  </si>
  <si>
    <t>Январь 2023.</t>
  </si>
  <si>
    <t>Февраль 2023.</t>
  </si>
  <si>
    <t>Март 2023.</t>
  </si>
  <si>
    <t>Апрель 2023.</t>
  </si>
  <si>
    <t>Май 2023.</t>
  </si>
  <si>
    <t>Июнь 2023.</t>
  </si>
  <si>
    <t>Июль 2023.</t>
  </si>
  <si>
    <t>Август 2023.</t>
  </si>
  <si>
    <t>Сентябрь 2023.</t>
  </si>
  <si>
    <t>Октябрь 2023.</t>
  </si>
  <si>
    <t>Ноябрь 2023.</t>
  </si>
  <si>
    <t>Декабрь 2023.</t>
  </si>
  <si>
    <t>27</t>
  </si>
  <si>
    <t>4 150 916,90</t>
  </si>
  <si>
    <t>Январь - Февраль 2023 г.</t>
  </si>
  <si>
    <t>Январь - Март 2023 г.</t>
  </si>
  <si>
    <t>43</t>
  </si>
  <si>
    <t>2 796 542,01</t>
  </si>
  <si>
    <t>Январь - Апрель 2023 г.</t>
  </si>
  <si>
    <t>Январь - Май 2023 г.</t>
  </si>
  <si>
    <t>Январь - Июнь 2023 г.</t>
  </si>
  <si>
    <t>Январь - Июль 2023 г.</t>
  </si>
  <si>
    <t>Январь - Август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</si>
</sst>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%"/>
    <numFmt numFmtId="183" formatCode="0.00000"/>
    <numFmt numFmtId="184" formatCode="0.0000"/>
    <numFmt numFmtId="185" formatCode="0.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17" fontId="40" fillId="0" borderId="0" xfId="0" applyNumberFormat="1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" fontId="3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 hidden="1" outlineLevel="1">
      <c r="A8" s="5" t="s">
        <v>31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0</v>
      </c>
      <c r="C19" s="9"/>
      <c r="D19" s="9"/>
      <c r="E19" s="9"/>
      <c r="F19" s="9">
        <f>SUM(F7:F9)</f>
        <v>0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17</v>
      </c>
      <c r="O19" s="10" t="e">
        <f>N19/B19*100</f>
        <v>#DIV/0!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SUM(N7:N10)</f>
        <v>107</v>
      </c>
      <c r="O19" s="10">
        <f>N19/B19*100</f>
        <v>297.22222222222223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F10" sqref="F10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'04'!B2:S2</f>
        <v>Январь - Апрель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98</v>
      </c>
      <c r="C19" s="15"/>
      <c r="D19" s="15"/>
      <c r="E19" s="15"/>
      <c r="F19" s="15">
        <f>SUM(F7:F12)</f>
        <v>91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F10" sqref="F10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48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98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138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B10" sqref="B10:B11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>N10/B10*100</f>
        <v>61.29032258064516</v>
      </c>
      <c r="Q10" s="22">
        <f>O10/C10*100</f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H18">F11/B11*100</f>
        <v>100</v>
      </c>
      <c r="I11" s="22">
        <f aca="true" t="shared" si="3" ref="I11:I18">G11/C11*100</f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>N11/B11*100</f>
        <v>61.36363636363637</v>
      </c>
      <c r="Q11" s="22">
        <f>O11/C11*100</f>
        <v>16.837320579799613</v>
      </c>
      <c r="R11" s="21">
        <v>44</v>
      </c>
      <c r="S11" s="25">
        <v>3395242</v>
      </c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2" t="e">
        <f t="shared" si="2"/>
        <v>#DIV/0!</v>
      </c>
      <c r="I12" s="22" t="e">
        <f t="shared" si="3"/>
        <v>#DIV/0!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2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SUM(N7:N11)</f>
        <v>134</v>
      </c>
      <c r="O19" s="10">
        <f>N19/B19*100</f>
        <v>372.22222222222223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1" sqref="R11:S11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'05'!B2:S2</f>
        <v>Январь - Май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142</v>
      </c>
      <c r="C19" s="15"/>
      <c r="D19" s="15"/>
      <c r="E19" s="15"/>
      <c r="F19" s="15">
        <f>SUM(F7:F12)</f>
        <v>135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1" sqref="R11:S11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49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142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182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aca="true" t="shared" si="2" ref="P10:Q12">N10/B10*100</f>
        <v>61.29032258064516</v>
      </c>
      <c r="Q10" s="22">
        <f t="shared" si="2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3" ref="H11:I18">F11/B11*100</f>
        <v>100</v>
      </c>
      <c r="I11" s="22">
        <f t="shared" si="3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2"/>
        <v>61.36363636363637</v>
      </c>
      <c r="Q11" s="22">
        <f t="shared" si="2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3"/>
        <v>100</v>
      </c>
      <c r="I12" s="22">
        <f t="shared" si="3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2"/>
        <v>68</v>
      </c>
      <c r="Q12" s="22">
        <f t="shared" si="2"/>
        <v>30.43987054357996</v>
      </c>
      <c r="R12" s="21">
        <v>50</v>
      </c>
      <c r="S12" s="21">
        <v>6299173.11</v>
      </c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2" t="e">
        <f t="shared" si="3"/>
        <v>#DIV/0!</v>
      </c>
      <c r="I13" s="22" t="e">
        <f t="shared" si="3"/>
        <v>#DIV/0!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3"/>
        <v>#DIV/0!</v>
      </c>
      <c r="I14" s="22" t="e">
        <f t="shared" si="3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3"/>
        <v>#DIV/0!</v>
      </c>
      <c r="I15" s="22" t="e">
        <f t="shared" si="3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3"/>
        <v>#DIV/0!</v>
      </c>
      <c r="I16" s="22" t="e">
        <f t="shared" si="3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3"/>
        <v>#DIV/0!</v>
      </c>
      <c r="I17" s="22" t="e">
        <f t="shared" si="3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3"/>
        <v>#DIV/0!</v>
      </c>
      <c r="I18" s="22" t="e">
        <f t="shared" si="3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SUM(N7:N12)</f>
        <v>168</v>
      </c>
      <c r="O19" s="10">
        <f>N19/B19*100</f>
        <v>0.0026670167189610703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R12" sqref="R12:S12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'06'!B2:S2</f>
        <v>Январь - Июнь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'05'!B13</f>
        <v>0</v>
      </c>
      <c r="C13" s="6">
        <f>'05'!C13</f>
        <v>0</v>
      </c>
      <c r="D13" s="14" t="e">
        <f t="shared" si="2"/>
        <v>#DIV/0!</v>
      </c>
      <c r="E13" s="14" t="e">
        <f t="shared" si="2"/>
        <v>#DIV/0!</v>
      </c>
      <c r="F13" s="2">
        <f>'05'!F13</f>
        <v>0</v>
      </c>
      <c r="G13" s="2">
        <f>'05'!G13</f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R12" sqref="R12:S12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50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5" t="s">
        <v>46</v>
      </c>
      <c r="C9" s="21" t="s">
        <v>47</v>
      </c>
      <c r="D9" s="6" t="s">
        <v>20</v>
      </c>
      <c r="E9" s="6" t="s">
        <v>20</v>
      </c>
      <c r="F9" s="5" t="s">
        <v>46</v>
      </c>
      <c r="G9" s="21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3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>
      <c r="A10" s="5" t="s">
        <v>33</v>
      </c>
      <c r="B10" s="21">
        <v>62</v>
      </c>
      <c r="C10" s="21">
        <v>38893771.89</v>
      </c>
      <c r="D10" s="6" t="s">
        <v>20</v>
      </c>
      <c r="E10" s="6" t="s">
        <v>20</v>
      </c>
      <c r="F10" s="21">
        <v>60</v>
      </c>
      <c r="G10" s="21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6" t="s">
        <v>17</v>
      </c>
      <c r="L10" s="6" t="s">
        <v>17</v>
      </c>
      <c r="M10" s="6" t="s">
        <v>17</v>
      </c>
      <c r="N10" s="21">
        <v>38</v>
      </c>
      <c r="O10" s="21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21">
        <v>38893771.89</v>
      </c>
    </row>
    <row r="11" spans="1:19" ht="21" customHeight="1">
      <c r="A11" s="5" t="s">
        <v>34</v>
      </c>
      <c r="B11" s="21">
        <v>44</v>
      </c>
      <c r="C11" s="25">
        <v>3395242</v>
      </c>
      <c r="D11" s="6" t="s">
        <v>20</v>
      </c>
      <c r="E11" s="6" t="s">
        <v>20</v>
      </c>
      <c r="F11" s="21">
        <v>44</v>
      </c>
      <c r="G11" s="25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6" t="s">
        <v>17</v>
      </c>
      <c r="L11" s="6" t="s">
        <v>17</v>
      </c>
      <c r="M11" s="6" t="s">
        <v>17</v>
      </c>
      <c r="N11" s="21">
        <v>27</v>
      </c>
      <c r="O11" s="25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25">
        <v>3395242</v>
      </c>
    </row>
    <row r="12" spans="1:19" ht="21" customHeight="1">
      <c r="A12" s="5" t="s">
        <v>35</v>
      </c>
      <c r="B12" s="21">
        <v>50</v>
      </c>
      <c r="C12" s="21">
        <v>6299173.11</v>
      </c>
      <c r="D12" s="6" t="s">
        <v>20</v>
      </c>
      <c r="E12" s="6" t="s">
        <v>20</v>
      </c>
      <c r="F12" s="21">
        <v>50</v>
      </c>
      <c r="G12" s="21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6" t="s">
        <v>17</v>
      </c>
      <c r="L12" s="6" t="s">
        <v>17</v>
      </c>
      <c r="M12" s="6" t="s">
        <v>17</v>
      </c>
      <c r="N12" s="21">
        <v>34</v>
      </c>
      <c r="O12" s="21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21">
        <v>6299173.11</v>
      </c>
    </row>
    <row r="13" spans="1:19" ht="21" customHeight="1">
      <c r="A13" s="5" t="s">
        <v>36</v>
      </c>
      <c r="B13" s="21">
        <v>55</v>
      </c>
      <c r="C13" s="21">
        <v>117561498.32</v>
      </c>
      <c r="D13" s="6" t="s">
        <v>20</v>
      </c>
      <c r="E13" s="6" t="s">
        <v>20</v>
      </c>
      <c r="F13" s="21">
        <v>51</v>
      </c>
      <c r="G13" s="21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6" t="s">
        <v>17</v>
      </c>
      <c r="L13" s="6" t="s">
        <v>17</v>
      </c>
      <c r="M13" s="6" t="s">
        <v>17</v>
      </c>
      <c r="N13" s="21">
        <v>32</v>
      </c>
      <c r="O13" s="21">
        <v>111429949.07</v>
      </c>
      <c r="P13" s="22">
        <f>N13/B13*100</f>
        <v>58.18181818181818</v>
      </c>
      <c r="Q13" s="22">
        <f>O13/C13*100</f>
        <v>94.78439001065634</v>
      </c>
      <c r="R13" s="21">
        <v>55</v>
      </c>
      <c r="S13" s="21">
        <v>117561498.32</v>
      </c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2" t="e">
        <f t="shared" si="2"/>
        <v>#DIV/0!</v>
      </c>
      <c r="I14" s="22" t="e">
        <f t="shared" si="2"/>
        <v>#DIV/0!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2" t="e">
        <f t="shared" si="2"/>
        <v>#DIV/0!</v>
      </c>
      <c r="I15" s="22" t="e">
        <f t="shared" si="2"/>
        <v>#DIV/0!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2" t="e">
        <f t="shared" si="2"/>
        <v>#DIV/0!</v>
      </c>
      <c r="I16" s="22" t="e">
        <f t="shared" si="2"/>
        <v>#DIV/0!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2" t="e">
        <f t="shared" si="2"/>
        <v>#DIV/0!</v>
      </c>
      <c r="I17" s="22" t="e">
        <f t="shared" si="2"/>
        <v>#DIV/0!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2" t="e">
        <f t="shared" si="2"/>
        <v>#DIV/0!</v>
      </c>
      <c r="I18" s="22" t="e">
        <f t="shared" si="2"/>
        <v>#DIV/0!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SUM(N7:N13)</f>
        <v>200</v>
      </c>
      <c r="O19" s="10">
        <f>N19/B19*100</f>
        <v>0.003175019903525083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Q7" sqref="Q7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'01'!B2:S2</f>
        <v>Январь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 hidden="1" outlineLevel="1">
      <c r="A8" s="6" t="str">
        <f>'01'!A8</f>
        <v>Февраль 2023.</v>
      </c>
      <c r="B8" s="6">
        <f>'01'!B8</f>
        <v>0</v>
      </c>
      <c r="C8" s="6">
        <f>'01'!C8</f>
        <v>0</v>
      </c>
      <c r="D8" s="14" t="e">
        <f>B8/B8*100</f>
        <v>#DIV/0!</v>
      </c>
      <c r="E8" s="14" t="e">
        <f>C8/C8*100</f>
        <v>#DIV/0!</v>
      </c>
      <c r="F8" s="2">
        <v>0</v>
      </c>
      <c r="G8" s="19">
        <v>0</v>
      </c>
      <c r="H8" s="22" t="e">
        <f aca="true" t="shared" si="0" ref="H8:H18">F8/B8*100</f>
        <v>#DIV/0!</v>
      </c>
      <c r="I8" s="22" t="e">
        <f aca="true" t="shared" si="1" ref="I8:I18">G8/C8*100</f>
        <v>#DIV/0!</v>
      </c>
      <c r="J8" s="2">
        <v>0</v>
      </c>
      <c r="K8" s="19">
        <v>0</v>
      </c>
      <c r="L8" s="14" t="e">
        <f aca="true" t="shared" si="2" ref="L8:L18">J8/B8*100</f>
        <v>#DIV/0!</v>
      </c>
      <c r="M8" s="14" t="e">
        <f aca="true" t="shared" si="3" ref="M8:M18">K8/C8*100</f>
        <v>#DIV/0!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4" ref="D9:D17">B9/B9*100</f>
        <v>#DIV/0!</v>
      </c>
      <c r="E9" s="14" t="e">
        <f aca="true" t="shared" si="5" ref="E9:E17">C9/C9*100</f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1"/>
        <v>#DIV/0!</v>
      </c>
      <c r="J9" s="2">
        <v>0</v>
      </c>
      <c r="K9" s="19">
        <v>0</v>
      </c>
      <c r="L9" s="14" t="e">
        <f t="shared" si="2"/>
        <v>#DIV/0!</v>
      </c>
      <c r="M9" s="14" t="e">
        <f t="shared" si="3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4"/>
        <v>#DIV/0!</v>
      </c>
      <c r="E10" s="14" t="e">
        <f t="shared" si="5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1"/>
        <v>#DIV/0!</v>
      </c>
      <c r="J10" s="2">
        <v>0</v>
      </c>
      <c r="K10" s="19">
        <v>0</v>
      </c>
      <c r="L10" s="14" t="e">
        <f t="shared" si="2"/>
        <v>#DIV/0!</v>
      </c>
      <c r="M10" s="14" t="e">
        <f t="shared" si="3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4"/>
        <v>#DIV/0!</v>
      </c>
      <c r="E11" s="14" t="e">
        <f t="shared" si="5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1"/>
        <v>#DIV/0!</v>
      </c>
      <c r="J11" s="2">
        <v>0</v>
      </c>
      <c r="K11" s="19">
        <v>0</v>
      </c>
      <c r="L11" s="14" t="e">
        <f t="shared" si="2"/>
        <v>#DIV/0!</v>
      </c>
      <c r="M11" s="14" t="e">
        <f t="shared" si="3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4"/>
        <v>#DIV/0!</v>
      </c>
      <c r="E12" s="14" t="e">
        <f t="shared" si="5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1"/>
        <v>#DIV/0!</v>
      </c>
      <c r="J12" s="2">
        <v>0</v>
      </c>
      <c r="K12" s="19">
        <v>0</v>
      </c>
      <c r="L12" s="14" t="e">
        <f t="shared" si="2"/>
        <v>#DIV/0!</v>
      </c>
      <c r="M12" s="14" t="e">
        <f t="shared" si="3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4"/>
        <v>#DIV/0!</v>
      </c>
      <c r="E13" s="14" t="e">
        <f t="shared" si="5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1"/>
        <v>#DIV/0!</v>
      </c>
      <c r="J13" s="2">
        <v>0</v>
      </c>
      <c r="K13" s="19">
        <v>0</v>
      </c>
      <c r="L13" s="14" t="e">
        <f t="shared" si="2"/>
        <v>#DIV/0!</v>
      </c>
      <c r="M13" s="14" t="e">
        <f t="shared" si="3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4"/>
        <v>#DIV/0!</v>
      </c>
      <c r="E14" s="14" t="e">
        <f t="shared" si="5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1"/>
        <v>#DIV/0!</v>
      </c>
      <c r="J14" s="2">
        <v>0</v>
      </c>
      <c r="K14" s="19">
        <v>0</v>
      </c>
      <c r="L14" s="14" t="e">
        <f t="shared" si="2"/>
        <v>#DIV/0!</v>
      </c>
      <c r="M14" s="14" t="e">
        <f t="shared" si="3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4"/>
        <v>#DIV/0!</v>
      </c>
      <c r="E15" s="14" t="e">
        <f t="shared" si="5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1"/>
        <v>#DIV/0!</v>
      </c>
      <c r="J15" s="2">
        <v>0</v>
      </c>
      <c r="K15" s="19">
        <v>0</v>
      </c>
      <c r="L15" s="14" t="e">
        <f t="shared" si="2"/>
        <v>#DIV/0!</v>
      </c>
      <c r="M15" s="14" t="e">
        <f t="shared" si="3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4"/>
        <v>#DIV/0!</v>
      </c>
      <c r="E16" s="14" t="e">
        <f t="shared" si="5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1"/>
        <v>#DIV/0!</v>
      </c>
      <c r="J16" s="2">
        <v>0</v>
      </c>
      <c r="K16" s="19">
        <v>0</v>
      </c>
      <c r="L16" s="14" t="e">
        <f t="shared" si="2"/>
        <v>#DIV/0!</v>
      </c>
      <c r="M16" s="14" t="e">
        <f t="shared" si="3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4"/>
        <v>#DIV/0!</v>
      </c>
      <c r="E17" s="14" t="e">
        <f t="shared" si="5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1"/>
        <v>#DIV/0!</v>
      </c>
      <c r="J17" s="2">
        <v>0</v>
      </c>
      <c r="K17" s="19">
        <v>0</v>
      </c>
      <c r="L17" s="14" t="e">
        <f t="shared" si="2"/>
        <v>#DIV/0!</v>
      </c>
      <c r="M17" s="14" t="e">
        <f t="shared" si="3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1"/>
        <v>#DIV/0!</v>
      </c>
      <c r="J18" s="2">
        <v>0</v>
      </c>
      <c r="K18" s="19">
        <v>0</v>
      </c>
      <c r="L18" s="14" t="e">
        <f t="shared" si="2"/>
        <v>#DIV/0!</v>
      </c>
      <c r="M18" s="14" t="e">
        <f t="shared" si="3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0</v>
      </c>
      <c r="C19" s="15"/>
      <c r="D19" s="15"/>
      <c r="E19" s="15"/>
      <c r="F19" s="15">
        <f>SUM(F7:F12)</f>
        <v>0</v>
      </c>
      <c r="G19" s="15"/>
      <c r="H19" s="15"/>
      <c r="I19" s="15"/>
      <c r="J19" s="15">
        <f>SUM(J7:J12)</f>
        <v>0</v>
      </c>
      <c r="K19" s="15"/>
      <c r="L19" s="15"/>
      <c r="M19" s="15"/>
      <c r="N19" s="15">
        <f>SUM(N7:N12)</f>
        <v>0</v>
      </c>
      <c r="O19" s="16" t="e">
        <f>N19/B19*100</f>
        <v>#DIV/0!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H13" sqref="H13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'07'!B2:S2</f>
        <v>Январь - Июль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'05'!B14</f>
        <v>0</v>
      </c>
      <c r="C14" s="6">
        <f>'05'!C14</f>
        <v>0</v>
      </c>
      <c r="D14" s="14" t="e">
        <f t="shared" si="2"/>
        <v>#DIV/0!</v>
      </c>
      <c r="E14" s="14" t="e">
        <f t="shared" si="2"/>
        <v>#DIV/0!</v>
      </c>
      <c r="F14" s="2">
        <f>'05'!F14</f>
        <v>0</v>
      </c>
      <c r="G14" s="2">
        <f>'05'!G14</f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H13" sqref="H13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50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5"/>
  <sheetViews>
    <sheetView zoomScale="110" zoomScaleNormal="110" zoomScalePageLayoutView="0" workbookViewId="0" topLeftCell="A1">
      <selection activeCell="C7" sqref="C7:C1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2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57421875" style="0" customWidth="1"/>
    <col min="8" max="8" width="8.140625" style="0" customWidth="1"/>
    <col min="9" max="9" width="9.00390625" style="0" customWidth="1"/>
    <col min="10" max="10" width="5.421875" style="0" customWidth="1"/>
    <col min="11" max="11" width="11.57421875" style="0" customWidth="1"/>
    <col min="12" max="13" width="6.8515625" style="0" customWidth="1"/>
    <col min="14" max="14" width="5.421875" style="0" customWidth="1"/>
    <col min="15" max="15" width="12.57421875" style="0" customWidth="1"/>
    <col min="16" max="17" width="7.8515625" style="0" customWidth="1"/>
    <col min="18" max="18" width="5.421875" style="0" customWidth="1"/>
    <col min="19" max="19" width="12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42" t="s">
        <v>43</v>
      </c>
      <c r="D7" s="6" t="s">
        <v>20</v>
      </c>
      <c r="E7" s="6" t="s">
        <v>20</v>
      </c>
      <c r="F7" s="6" t="s">
        <v>42</v>
      </c>
      <c r="G7" s="42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42">
        <v>0</v>
      </c>
      <c r="L7" s="6" t="s">
        <v>17</v>
      </c>
      <c r="M7" s="6" t="s">
        <v>17</v>
      </c>
      <c r="N7" s="6">
        <v>17</v>
      </c>
      <c r="O7" s="42">
        <v>3439361.4</v>
      </c>
      <c r="P7" s="22">
        <f aca="true" t="shared" si="1" ref="P7:Q12">N7/B7*100</f>
        <v>62.96296296296296</v>
      </c>
      <c r="Q7" s="22">
        <f t="shared" si="1"/>
        <v>82.85787171504204</v>
      </c>
      <c r="R7" s="6" t="s">
        <v>42</v>
      </c>
      <c r="S7" s="42" t="s">
        <v>43</v>
      </c>
    </row>
    <row r="8" spans="1:19" ht="21" customHeight="1">
      <c r="A8" s="5" t="s">
        <v>31</v>
      </c>
      <c r="B8" s="6">
        <v>36</v>
      </c>
      <c r="C8" s="42">
        <v>11003893.31</v>
      </c>
      <c r="D8" s="6" t="s">
        <v>20</v>
      </c>
      <c r="E8" s="6" t="s">
        <v>20</v>
      </c>
      <c r="F8" s="21">
        <v>31</v>
      </c>
      <c r="G8" s="43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42" t="s">
        <v>17</v>
      </c>
      <c r="L8" s="6" t="s">
        <v>17</v>
      </c>
      <c r="M8" s="6" t="s">
        <v>17</v>
      </c>
      <c r="N8" s="6">
        <v>22</v>
      </c>
      <c r="O8" s="42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42">
        <v>11003893.31</v>
      </c>
    </row>
    <row r="9" spans="1:19" ht="21" customHeight="1">
      <c r="A9" s="5" t="s">
        <v>32</v>
      </c>
      <c r="B9" s="5" t="s">
        <v>46</v>
      </c>
      <c r="C9" s="43" t="s">
        <v>47</v>
      </c>
      <c r="D9" s="6" t="s">
        <v>20</v>
      </c>
      <c r="E9" s="6" t="s">
        <v>20</v>
      </c>
      <c r="F9" s="5" t="s">
        <v>46</v>
      </c>
      <c r="G9" s="43" t="s">
        <v>47</v>
      </c>
      <c r="H9" s="22">
        <f t="shared" si="0"/>
        <v>100</v>
      </c>
      <c r="I9" s="22">
        <f t="shared" si="0"/>
        <v>100</v>
      </c>
      <c r="J9" s="6" t="s">
        <v>16</v>
      </c>
      <c r="K9" s="42" t="s">
        <v>17</v>
      </c>
      <c r="L9" s="6" t="s">
        <v>17</v>
      </c>
      <c r="M9" s="6" t="s">
        <v>17</v>
      </c>
      <c r="N9" s="6">
        <v>30</v>
      </c>
      <c r="O9" s="42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43" t="s">
        <v>47</v>
      </c>
    </row>
    <row r="10" spans="1:19" ht="21" customHeight="1">
      <c r="A10" s="5" t="s">
        <v>33</v>
      </c>
      <c r="B10" s="21">
        <v>62</v>
      </c>
      <c r="C10" s="43">
        <v>38893771.89</v>
      </c>
      <c r="D10" s="6" t="s">
        <v>20</v>
      </c>
      <c r="E10" s="6" t="s">
        <v>20</v>
      </c>
      <c r="F10" s="21">
        <v>60</v>
      </c>
      <c r="G10" s="43">
        <v>12107560.37</v>
      </c>
      <c r="H10" s="22">
        <f>F10/B10*100</f>
        <v>96.7741935483871</v>
      </c>
      <c r="I10" s="22">
        <f>G10/C10*100</f>
        <v>31.129817915944997</v>
      </c>
      <c r="J10" s="6" t="s">
        <v>16</v>
      </c>
      <c r="K10" s="42" t="s">
        <v>17</v>
      </c>
      <c r="L10" s="6" t="s">
        <v>17</v>
      </c>
      <c r="M10" s="6" t="s">
        <v>17</v>
      </c>
      <c r="N10" s="21">
        <v>38</v>
      </c>
      <c r="O10" s="43">
        <v>3250818.29</v>
      </c>
      <c r="P10" s="22">
        <f t="shared" si="1"/>
        <v>61.29032258064516</v>
      </c>
      <c r="Q10" s="22">
        <f t="shared" si="1"/>
        <v>8.358197552024569</v>
      </c>
      <c r="R10" s="21">
        <v>62</v>
      </c>
      <c r="S10" s="43">
        <v>38893771.89</v>
      </c>
    </row>
    <row r="11" spans="1:19" ht="21" customHeight="1">
      <c r="A11" s="5" t="s">
        <v>34</v>
      </c>
      <c r="B11" s="21">
        <v>44</v>
      </c>
      <c r="C11" s="43">
        <v>3395242</v>
      </c>
      <c r="D11" s="6" t="s">
        <v>20</v>
      </c>
      <c r="E11" s="6" t="s">
        <v>20</v>
      </c>
      <c r="F11" s="21">
        <v>44</v>
      </c>
      <c r="G11" s="43">
        <v>3395242</v>
      </c>
      <c r="H11" s="22">
        <f aca="true" t="shared" si="2" ref="H11:I18">F11/B11*100</f>
        <v>100</v>
      </c>
      <c r="I11" s="22">
        <f t="shared" si="2"/>
        <v>100</v>
      </c>
      <c r="J11" s="6" t="s">
        <v>16</v>
      </c>
      <c r="K11" s="42" t="s">
        <v>17</v>
      </c>
      <c r="L11" s="6" t="s">
        <v>17</v>
      </c>
      <c r="M11" s="6" t="s">
        <v>17</v>
      </c>
      <c r="N11" s="21">
        <v>27</v>
      </c>
      <c r="O11" s="43">
        <v>571667.78</v>
      </c>
      <c r="P11" s="22">
        <f t="shared" si="1"/>
        <v>61.36363636363637</v>
      </c>
      <c r="Q11" s="22">
        <f t="shared" si="1"/>
        <v>16.837320579799613</v>
      </c>
      <c r="R11" s="21">
        <v>44</v>
      </c>
      <c r="S11" s="43">
        <v>3395242</v>
      </c>
    </row>
    <row r="12" spans="1:19" ht="21" customHeight="1">
      <c r="A12" s="5" t="s">
        <v>35</v>
      </c>
      <c r="B12" s="21">
        <v>50</v>
      </c>
      <c r="C12" s="43">
        <v>6299173.11</v>
      </c>
      <c r="D12" s="6" t="s">
        <v>20</v>
      </c>
      <c r="E12" s="6" t="s">
        <v>20</v>
      </c>
      <c r="F12" s="21">
        <v>50</v>
      </c>
      <c r="G12" s="43">
        <v>6299173.11</v>
      </c>
      <c r="H12" s="22">
        <f t="shared" si="2"/>
        <v>100</v>
      </c>
      <c r="I12" s="22">
        <f t="shared" si="2"/>
        <v>100</v>
      </c>
      <c r="J12" s="6" t="s">
        <v>16</v>
      </c>
      <c r="K12" s="42" t="s">
        <v>17</v>
      </c>
      <c r="L12" s="6" t="s">
        <v>17</v>
      </c>
      <c r="M12" s="6" t="s">
        <v>17</v>
      </c>
      <c r="N12" s="21">
        <v>34</v>
      </c>
      <c r="O12" s="43">
        <v>1917460.14</v>
      </c>
      <c r="P12" s="22">
        <f t="shared" si="1"/>
        <v>68</v>
      </c>
      <c r="Q12" s="22">
        <f t="shared" si="1"/>
        <v>30.43987054357996</v>
      </c>
      <c r="R12" s="21">
        <v>50</v>
      </c>
      <c r="S12" s="43">
        <v>6299173.11</v>
      </c>
    </row>
    <row r="13" spans="1:19" ht="21" customHeight="1">
      <c r="A13" s="5" t="s">
        <v>36</v>
      </c>
      <c r="B13" s="21">
        <v>55</v>
      </c>
      <c r="C13" s="43">
        <v>117561498.32</v>
      </c>
      <c r="D13" s="6" t="s">
        <v>20</v>
      </c>
      <c r="E13" s="6" t="s">
        <v>20</v>
      </c>
      <c r="F13" s="21">
        <v>51</v>
      </c>
      <c r="G13" s="43">
        <v>6762759.32</v>
      </c>
      <c r="H13" s="22">
        <f t="shared" si="2"/>
        <v>92.72727272727272</v>
      </c>
      <c r="I13" s="22">
        <f t="shared" si="2"/>
        <v>5.752529030883825</v>
      </c>
      <c r="J13" s="6" t="s">
        <v>16</v>
      </c>
      <c r="K13" s="42" t="s">
        <v>17</v>
      </c>
      <c r="L13" s="6" t="s">
        <v>17</v>
      </c>
      <c r="M13" s="6" t="s">
        <v>17</v>
      </c>
      <c r="N13" s="21">
        <v>32</v>
      </c>
      <c r="O13" s="43">
        <v>111429949.07</v>
      </c>
      <c r="P13" s="22">
        <f>N13/B13*100</f>
        <v>58.18181818181818</v>
      </c>
      <c r="Q13" s="22">
        <f>O13/C13*100</f>
        <v>94.78439001065634</v>
      </c>
      <c r="R13" s="21">
        <v>55</v>
      </c>
      <c r="S13" s="43">
        <v>117561498.32</v>
      </c>
    </row>
    <row r="14" spans="1:19" ht="21" customHeight="1">
      <c r="A14" s="5" t="s">
        <v>37</v>
      </c>
      <c r="B14" s="21">
        <v>37</v>
      </c>
      <c r="C14" s="43">
        <v>33123154.95</v>
      </c>
      <c r="D14" s="6" t="s">
        <v>20</v>
      </c>
      <c r="E14" s="6" t="s">
        <v>20</v>
      </c>
      <c r="F14" s="21">
        <v>30</v>
      </c>
      <c r="G14" s="43">
        <v>3621572.08</v>
      </c>
      <c r="H14" s="22">
        <f t="shared" si="2"/>
        <v>81.08108108108108</v>
      </c>
      <c r="I14" s="22">
        <f t="shared" si="2"/>
        <v>10.933656789236498</v>
      </c>
      <c r="J14" s="6" t="s">
        <v>16</v>
      </c>
      <c r="K14" s="42" t="s">
        <v>17</v>
      </c>
      <c r="L14" s="6" t="s">
        <v>17</v>
      </c>
      <c r="M14" s="6" t="s">
        <v>17</v>
      </c>
      <c r="N14" s="21">
        <v>13</v>
      </c>
      <c r="O14" s="43">
        <v>30023084.81</v>
      </c>
      <c r="P14" s="22">
        <f>N14/B14*100</f>
        <v>35.13513513513514</v>
      </c>
      <c r="Q14" s="22">
        <f>O14/C14*100</f>
        <v>90.64077638534248</v>
      </c>
      <c r="R14" s="21">
        <v>37</v>
      </c>
      <c r="S14" s="43">
        <v>33123154.95</v>
      </c>
    </row>
    <row r="15" spans="1:19" ht="21" customHeight="1" hidden="1" outlineLevel="1">
      <c r="A15" s="5" t="s">
        <v>38</v>
      </c>
      <c r="B15" s="21"/>
      <c r="C15" s="25"/>
      <c r="D15" s="21"/>
      <c r="E15" s="21"/>
      <c r="F15" s="21"/>
      <c r="G15" s="25"/>
      <c r="H15" s="22" t="e">
        <f t="shared" si="2"/>
        <v>#DIV/0!</v>
      </c>
      <c r="I15" s="22" t="e">
        <f t="shared" si="2"/>
        <v>#DIV/0!</v>
      </c>
      <c r="J15" s="21"/>
      <c r="K15" s="25"/>
      <c r="L15" s="21"/>
      <c r="M15" s="21"/>
      <c r="N15" s="21"/>
      <c r="O15" s="25"/>
      <c r="P15" s="21"/>
      <c r="Q15" s="21"/>
      <c r="R15" s="21"/>
      <c r="S15" s="25"/>
    </row>
    <row r="16" spans="1:19" ht="21" customHeight="1" hidden="1" outlineLevel="1">
      <c r="A16" s="5" t="s">
        <v>39</v>
      </c>
      <c r="B16" s="21"/>
      <c r="C16" s="25"/>
      <c r="D16" s="21"/>
      <c r="E16" s="21"/>
      <c r="F16" s="21"/>
      <c r="G16" s="25"/>
      <c r="H16" s="22" t="e">
        <f t="shared" si="2"/>
        <v>#DIV/0!</v>
      </c>
      <c r="I16" s="22" t="e">
        <f t="shared" si="2"/>
        <v>#DIV/0!</v>
      </c>
      <c r="J16" s="21"/>
      <c r="K16" s="25"/>
      <c r="L16" s="21"/>
      <c r="M16" s="21"/>
      <c r="N16" s="21"/>
      <c r="O16" s="25"/>
      <c r="P16" s="21"/>
      <c r="Q16" s="21"/>
      <c r="R16" s="21"/>
      <c r="S16" s="25"/>
    </row>
    <row r="17" spans="1:19" ht="21" customHeight="1" hidden="1" outlineLevel="1">
      <c r="A17" s="5" t="s">
        <v>40</v>
      </c>
      <c r="B17" s="21"/>
      <c r="C17" s="25"/>
      <c r="D17" s="21"/>
      <c r="E17" s="21"/>
      <c r="F17" s="21"/>
      <c r="G17" s="25"/>
      <c r="H17" s="22" t="e">
        <f t="shared" si="2"/>
        <v>#DIV/0!</v>
      </c>
      <c r="I17" s="22" t="e">
        <f t="shared" si="2"/>
        <v>#DIV/0!</v>
      </c>
      <c r="J17" s="21"/>
      <c r="K17" s="25"/>
      <c r="L17" s="21"/>
      <c r="M17" s="21"/>
      <c r="N17" s="21"/>
      <c r="O17" s="25"/>
      <c r="P17" s="21"/>
      <c r="Q17" s="21"/>
      <c r="R17" s="21"/>
      <c r="S17" s="25"/>
    </row>
    <row r="18" spans="1:19" ht="21" customHeight="1" hidden="1" outlineLevel="1">
      <c r="A18" s="5" t="s">
        <v>41</v>
      </c>
      <c r="B18" s="21"/>
      <c r="C18" s="25"/>
      <c r="D18" s="21"/>
      <c r="E18" s="21"/>
      <c r="F18" s="21"/>
      <c r="G18" s="25"/>
      <c r="H18" s="22" t="e">
        <f t="shared" si="2"/>
        <v>#DIV/0!</v>
      </c>
      <c r="I18" s="22" t="e">
        <f t="shared" si="2"/>
        <v>#DIV/0!</v>
      </c>
      <c r="J18" s="21"/>
      <c r="K18" s="25"/>
      <c r="L18" s="21"/>
      <c r="M18" s="21"/>
      <c r="N18" s="21"/>
      <c r="O18" s="25"/>
      <c r="P18" s="21"/>
      <c r="Q18" s="21"/>
      <c r="R18" s="21"/>
      <c r="S18" s="25"/>
    </row>
    <row r="19" spans="2:16" ht="12.75" collapsed="1">
      <c r="B19" s="9">
        <v>6299173.11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SUM(N7:N14)</f>
        <v>213</v>
      </c>
      <c r="O19" s="10">
        <f>N19/B19*100</f>
        <v>0.0033813961972542135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3"/>
  <sheetViews>
    <sheetView zoomScalePageLayoutView="0" workbookViewId="0" topLeftCell="A1">
      <selection activeCell="F4" sqref="F4:I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'08'!B2:S2</f>
        <v>Январь - Август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5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5" t="str">
        <f>'04'!F9</f>
        <v>43</v>
      </c>
      <c r="G9" s="2" t="str">
        <f>'04'!G9</f>
        <v>2 796 542,01</v>
      </c>
      <c r="H9" s="22">
        <f t="shared" si="0"/>
        <v>100</v>
      </c>
      <c r="I9" s="22">
        <f t="shared" si="0"/>
        <v>100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>
      <c r="A10" s="6" t="str">
        <f>'01'!A10</f>
        <v>Апрель 2023.</v>
      </c>
      <c r="B10" s="6">
        <f>'04'!B10</f>
        <v>62</v>
      </c>
      <c r="C10" s="6">
        <f>'04'!C10</f>
        <v>38893771.89</v>
      </c>
      <c r="D10" s="14">
        <f t="shared" si="2"/>
        <v>100</v>
      </c>
      <c r="E10" s="14">
        <f t="shared" si="2"/>
        <v>100</v>
      </c>
      <c r="F10" s="2">
        <f>'04'!F10</f>
        <v>60</v>
      </c>
      <c r="G10" s="2">
        <f>'04'!G10</f>
        <v>12107560.37</v>
      </c>
      <c r="H10" s="22">
        <f t="shared" si="0"/>
        <v>96.7741935483871</v>
      </c>
      <c r="I10" s="22">
        <f t="shared" si="0"/>
        <v>31.129817915944997</v>
      </c>
      <c r="J10" s="2">
        <v>0</v>
      </c>
      <c r="K10" s="19">
        <v>0</v>
      </c>
      <c r="L10" s="14">
        <f t="shared" si="1"/>
        <v>0</v>
      </c>
      <c r="M10" s="14">
        <f t="shared" si="1"/>
        <v>0</v>
      </c>
      <c r="N10" s="2"/>
      <c r="O10" s="2"/>
      <c r="P10" s="13"/>
      <c r="Q10" s="13"/>
      <c r="R10" s="5"/>
      <c r="S10" s="5"/>
    </row>
    <row r="11" spans="1:19" ht="21" customHeight="1">
      <c r="A11" s="6" t="str">
        <f>'01'!A11</f>
        <v>Май 2023.</v>
      </c>
      <c r="B11" s="6">
        <f>'05'!B11</f>
        <v>44</v>
      </c>
      <c r="C11" s="6">
        <f>'05'!C11</f>
        <v>3395242</v>
      </c>
      <c r="D11" s="14">
        <f t="shared" si="2"/>
        <v>100</v>
      </c>
      <c r="E11" s="14">
        <f t="shared" si="2"/>
        <v>100</v>
      </c>
      <c r="F11" s="2">
        <f>'05'!F11</f>
        <v>44</v>
      </c>
      <c r="G11" s="2">
        <f>'05'!G11</f>
        <v>3395242</v>
      </c>
      <c r="H11" s="22">
        <f t="shared" si="0"/>
        <v>100</v>
      </c>
      <c r="I11" s="22">
        <f t="shared" si="0"/>
        <v>100</v>
      </c>
      <c r="J11" s="2">
        <v>0</v>
      </c>
      <c r="K11" s="19">
        <v>0</v>
      </c>
      <c r="L11" s="14">
        <f t="shared" si="1"/>
        <v>0</v>
      </c>
      <c r="M11" s="14">
        <f t="shared" si="1"/>
        <v>0</v>
      </c>
      <c r="N11" s="2"/>
      <c r="O11" s="2"/>
      <c r="P11" s="13"/>
      <c r="Q11" s="13"/>
      <c r="R11" s="5"/>
      <c r="S11" s="5"/>
    </row>
    <row r="12" spans="1:19" ht="21" customHeight="1">
      <c r="A12" s="6" t="str">
        <f>'01'!A12</f>
        <v>Июнь 2023.</v>
      </c>
      <c r="B12" s="6">
        <f>'06'!B12</f>
        <v>50</v>
      </c>
      <c r="C12" s="6">
        <f>'06'!C12</f>
        <v>6299173.11</v>
      </c>
      <c r="D12" s="14">
        <f t="shared" si="2"/>
        <v>100</v>
      </c>
      <c r="E12" s="14">
        <f t="shared" si="2"/>
        <v>100</v>
      </c>
      <c r="F12" s="2">
        <f>'06'!F12</f>
        <v>50</v>
      </c>
      <c r="G12" s="2">
        <f>'06'!G12</f>
        <v>6299173.11</v>
      </c>
      <c r="H12" s="22">
        <f t="shared" si="0"/>
        <v>100</v>
      </c>
      <c r="I12" s="22">
        <f t="shared" si="0"/>
        <v>100</v>
      </c>
      <c r="J12" s="2">
        <v>0</v>
      </c>
      <c r="K12" s="19">
        <v>0</v>
      </c>
      <c r="L12" s="14">
        <f t="shared" si="1"/>
        <v>0</v>
      </c>
      <c r="M12" s="14">
        <f t="shared" si="1"/>
        <v>0</v>
      </c>
      <c r="N12" s="6"/>
      <c r="O12" s="6"/>
      <c r="P12" s="13"/>
      <c r="Q12" s="13"/>
      <c r="R12" s="5"/>
      <c r="S12" s="5"/>
    </row>
    <row r="13" spans="1:19" ht="21" customHeight="1">
      <c r="A13" s="6" t="str">
        <f>'01'!A13</f>
        <v>Июль 2023.</v>
      </c>
      <c r="B13" s="6">
        <f>'07'!B13</f>
        <v>55</v>
      </c>
      <c r="C13" s="6">
        <f>'07'!C13</f>
        <v>117561498.32</v>
      </c>
      <c r="D13" s="14">
        <f t="shared" si="2"/>
        <v>100</v>
      </c>
      <c r="E13" s="14">
        <f t="shared" si="2"/>
        <v>100</v>
      </c>
      <c r="F13" s="2">
        <f>'07'!F13</f>
        <v>51</v>
      </c>
      <c r="G13" s="2">
        <f>'07'!G13</f>
        <v>6762759.32</v>
      </c>
      <c r="H13" s="22">
        <f t="shared" si="0"/>
        <v>92.72727272727272</v>
      </c>
      <c r="I13" s="22">
        <f t="shared" si="0"/>
        <v>5.752529030883825</v>
      </c>
      <c r="J13" s="2">
        <v>2</v>
      </c>
      <c r="K13" s="19">
        <v>52798739</v>
      </c>
      <c r="L13" s="14">
        <f t="shared" si="1"/>
        <v>3.6363636363636362</v>
      </c>
      <c r="M13" s="14">
        <f t="shared" si="1"/>
        <v>44.911590745707336</v>
      </c>
      <c r="N13" s="8"/>
      <c r="O13" s="8"/>
      <c r="P13" s="13"/>
      <c r="Q13" s="13"/>
      <c r="R13" s="5"/>
      <c r="S13" s="5"/>
    </row>
    <row r="14" spans="1:19" ht="21" customHeight="1">
      <c r="A14" s="6" t="str">
        <f>'01'!A14</f>
        <v>Август 2023.</v>
      </c>
      <c r="B14" s="6">
        <f>'08'!B14</f>
        <v>37</v>
      </c>
      <c r="C14" s="6">
        <f>'08'!C14</f>
        <v>33123154.95</v>
      </c>
      <c r="D14" s="14">
        <f t="shared" si="2"/>
        <v>100</v>
      </c>
      <c r="E14" s="14">
        <f t="shared" si="2"/>
        <v>100</v>
      </c>
      <c r="F14" s="2">
        <f>'08'!F14</f>
        <v>30</v>
      </c>
      <c r="G14" s="2">
        <f>'08'!G14</f>
        <v>3621572.08</v>
      </c>
      <c r="H14" s="22">
        <f t="shared" si="0"/>
        <v>81.08108108108108</v>
      </c>
      <c r="I14" s="22">
        <f t="shared" si="0"/>
        <v>10.933656789236498</v>
      </c>
      <c r="J14" s="2">
        <v>6</v>
      </c>
      <c r="K14" s="19">
        <v>17586545.63</v>
      </c>
      <c r="L14" s="14">
        <f t="shared" si="1"/>
        <v>16.216216216216218</v>
      </c>
      <c r="M14" s="14">
        <f t="shared" si="1"/>
        <v>53.094415844587296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'05'!B15</f>
        <v>0</v>
      </c>
      <c r="C15" s="6">
        <f>'05'!C15</f>
        <v>0</v>
      </c>
      <c r="D15" s="14" t="e">
        <f t="shared" si="2"/>
        <v>#DIV/0!</v>
      </c>
      <c r="E15" s="14" t="e">
        <f t="shared" si="2"/>
        <v>#DIV/0!</v>
      </c>
      <c r="F15" s="2">
        <f>'05'!F15</f>
        <v>0</v>
      </c>
      <c r="G15" s="2">
        <f>'05'!G15</f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'05'!B16</f>
        <v>0</v>
      </c>
      <c r="C16" s="6">
        <f>'05'!C16</f>
        <v>0</v>
      </c>
      <c r="D16" s="14" t="e">
        <f t="shared" si="2"/>
        <v>#DIV/0!</v>
      </c>
      <c r="E16" s="14" t="e">
        <f t="shared" si="2"/>
        <v>#DIV/0!</v>
      </c>
      <c r="F16" s="2">
        <f>'05'!F16</f>
        <v>0</v>
      </c>
      <c r="G16" s="2">
        <f>'05'!G16</f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'05'!B17</f>
        <v>0</v>
      </c>
      <c r="C17" s="6">
        <f>'05'!C17</f>
        <v>0</v>
      </c>
      <c r="D17" s="14" t="e">
        <f t="shared" si="2"/>
        <v>#DIV/0!</v>
      </c>
      <c r="E17" s="14" t="e">
        <f t="shared" si="2"/>
        <v>#DIV/0!</v>
      </c>
      <c r="F17" s="2">
        <f>'05'!F17</f>
        <v>0</v>
      </c>
      <c r="G17" s="2">
        <f>'05'!G17</f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'05'!B18</f>
        <v>0</v>
      </c>
      <c r="C18" s="6">
        <f>'05'!C18</f>
        <v>0</v>
      </c>
      <c r="D18" s="14" t="e">
        <f>B18/B18*100</f>
        <v>#DIV/0!</v>
      </c>
      <c r="E18" s="14" t="e">
        <f>C18/C18*100</f>
        <v>#DIV/0!</v>
      </c>
      <c r="F18" s="2">
        <f>'05'!F18</f>
        <v>0</v>
      </c>
      <c r="G18" s="2">
        <f>'05'!G18</f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192</v>
      </c>
      <c r="C19" s="15"/>
      <c r="D19" s="15"/>
      <c r="E19" s="15"/>
      <c r="F19" s="15">
        <f>SUM(F7:F12)</f>
        <v>185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3"/>
  <sheetViews>
    <sheetView tabSelected="1" zoomScalePageLayoutView="0" workbookViewId="0" topLeftCell="A1">
      <selection activeCell="D4" sqref="D4:E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52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28" t="str">
        <f>'04'!B9</f>
        <v>43</v>
      </c>
      <c r="C9" s="23" t="str">
        <f>'04'!C9</f>
        <v>2 796 542,01</v>
      </c>
      <c r="D9" s="6"/>
      <c r="E9" s="23"/>
      <c r="F9" s="6"/>
      <c r="G9" s="23"/>
      <c r="H9" s="5">
        <v>43</v>
      </c>
      <c r="I9" s="23">
        <v>2796542.01</v>
      </c>
      <c r="J9" s="6"/>
      <c r="K9" s="23"/>
      <c r="L9" s="6"/>
      <c r="M9" s="23"/>
    </row>
    <row r="10" spans="1:13" ht="21" customHeight="1">
      <c r="A10" s="6" t="str">
        <f>'01'!A10</f>
        <v>Апрель 2023.</v>
      </c>
      <c r="B10" s="27">
        <f>'04'!B10</f>
        <v>62</v>
      </c>
      <c r="C10" s="23">
        <f>'04'!C10</f>
        <v>38893771.89</v>
      </c>
      <c r="D10" s="6"/>
      <c r="E10" s="23"/>
      <c r="F10" s="6"/>
      <c r="G10" s="23"/>
      <c r="H10" s="27">
        <v>60</v>
      </c>
      <c r="I10" s="23">
        <v>12107560.37</v>
      </c>
      <c r="J10" s="6">
        <v>2</v>
      </c>
      <c r="K10" s="23">
        <v>26786211.52</v>
      </c>
      <c r="L10" s="6">
        <v>0</v>
      </c>
      <c r="M10" s="23">
        <v>0</v>
      </c>
    </row>
    <row r="11" spans="1:13" ht="21" customHeight="1">
      <c r="A11" s="6" t="str">
        <f>'01'!A11</f>
        <v>Май 2023.</v>
      </c>
      <c r="B11" s="2">
        <f>'05'!B11</f>
        <v>44</v>
      </c>
      <c r="C11" s="2">
        <f>'05'!C11</f>
        <v>3395242</v>
      </c>
      <c r="D11" s="6"/>
      <c r="E11" s="23"/>
      <c r="F11" s="6"/>
      <c r="G11" s="23"/>
      <c r="H11" s="6">
        <f>'05'!F11</f>
        <v>44</v>
      </c>
      <c r="I11" s="6">
        <f>'05'!G11</f>
        <v>3395242</v>
      </c>
      <c r="J11" s="6"/>
      <c r="K11" s="23"/>
      <c r="L11" s="6"/>
      <c r="M11" s="23"/>
    </row>
    <row r="12" spans="1:13" ht="21" customHeight="1">
      <c r="A12" s="6" t="str">
        <f>'01'!A12</f>
        <v>Июнь 2023.</v>
      </c>
      <c r="B12" s="2">
        <f>'06'!B12</f>
        <v>50</v>
      </c>
      <c r="C12" s="2">
        <f>'06'!C12</f>
        <v>6299173.11</v>
      </c>
      <c r="D12" s="6"/>
      <c r="E12" s="23"/>
      <c r="F12" s="6"/>
      <c r="G12" s="23"/>
      <c r="H12" s="6">
        <f>'06'!F12</f>
        <v>50</v>
      </c>
      <c r="I12" s="6">
        <f>'06'!G12</f>
        <v>6299173.11</v>
      </c>
      <c r="J12" s="6"/>
      <c r="K12" s="23"/>
      <c r="L12" s="6"/>
      <c r="M12" s="23"/>
    </row>
    <row r="13" spans="1:13" ht="21" customHeight="1">
      <c r="A13" s="6" t="str">
        <f>'01'!A13</f>
        <v>Июль 2023.</v>
      </c>
      <c r="B13" s="2">
        <f>'07'!B13</f>
        <v>55</v>
      </c>
      <c r="C13" s="2">
        <f>'07'!C13</f>
        <v>117561498.32</v>
      </c>
      <c r="D13" s="6"/>
      <c r="E13" s="23"/>
      <c r="F13" s="6"/>
      <c r="G13" s="23"/>
      <c r="H13" s="6">
        <v>51</v>
      </c>
      <c r="I13" s="6">
        <f>'07'!G13</f>
        <v>6762759.32</v>
      </c>
      <c r="J13" s="6">
        <v>4</v>
      </c>
      <c r="K13" s="23">
        <v>110798739</v>
      </c>
      <c r="L13" s="6">
        <v>2</v>
      </c>
      <c r="M13" s="23">
        <v>52798739</v>
      </c>
    </row>
    <row r="14" spans="1:13" ht="21" customHeight="1">
      <c r="A14" s="6" t="str">
        <f>'01'!A14</f>
        <v>Август 2023.</v>
      </c>
      <c r="B14" s="2">
        <f>'08'!B14</f>
        <v>37</v>
      </c>
      <c r="C14" s="2">
        <f>'08'!C14</f>
        <v>33123154.95</v>
      </c>
      <c r="D14" s="6"/>
      <c r="E14" s="23"/>
      <c r="F14" s="6"/>
      <c r="G14" s="23"/>
      <c r="H14" s="27">
        <f>'08'!F14</f>
        <v>30</v>
      </c>
      <c r="I14" s="23">
        <f>'08'!G14</f>
        <v>3621572.08</v>
      </c>
      <c r="J14" s="6">
        <v>6</v>
      </c>
      <c r="K14" s="23">
        <v>17586545.63</v>
      </c>
      <c r="L14" s="6">
        <v>1</v>
      </c>
      <c r="M14" s="23">
        <v>11915037.4</v>
      </c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192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232</v>
      </c>
      <c r="I19" s="15"/>
      <c r="J19" s="15">
        <f>SUM(J7:J12)</f>
        <v>3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7" sqref="B7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36" t="s">
        <v>29</v>
      </c>
      <c r="E2" s="36"/>
      <c r="F2" s="36"/>
      <c r="G2" s="36"/>
      <c r="H2" s="36"/>
      <c r="I2" s="36"/>
      <c r="J2" s="36"/>
      <c r="K2" s="36"/>
      <c r="L2" s="36"/>
      <c r="M2" s="36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 hidden="1" outlineLevel="1">
      <c r="A8" s="6" t="str">
        <f>'01'!A8</f>
        <v>Февраль 2023.</v>
      </c>
      <c r="B8" s="2"/>
      <c r="C8" s="19"/>
      <c r="D8" s="6"/>
      <c r="E8" s="23"/>
      <c r="F8" s="6"/>
      <c r="G8" s="23"/>
      <c r="H8" s="6"/>
      <c r="I8" s="23"/>
      <c r="J8" s="6"/>
      <c r="K8" s="23"/>
      <c r="L8" s="6"/>
      <c r="M8" s="23"/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0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0</v>
      </c>
      <c r="I19" s="15"/>
      <c r="J19" s="15">
        <f>SUM(J7:J12)</f>
        <v>0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D2:M2"/>
    <mergeCell ref="D3:M3"/>
    <mergeCell ref="A4:A5"/>
    <mergeCell ref="D4:E4"/>
    <mergeCell ref="H4:I4"/>
    <mergeCell ref="J4:K4"/>
    <mergeCell ref="L4:M4"/>
    <mergeCell ref="F4:G4"/>
    <mergeCell ref="A6:I6"/>
    <mergeCell ref="B4:C4"/>
    <mergeCell ref="A2:C2"/>
    <mergeCell ref="A3:C3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="110" zoomScaleNormal="11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35" t="s">
        <v>9</v>
      </c>
      <c r="O4" s="35" t="s">
        <v>0</v>
      </c>
      <c r="P4" s="35" t="s">
        <v>0</v>
      </c>
      <c r="Q4" s="35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>F7/B7*100</f>
        <v>100</v>
      </c>
      <c r="I7" s="22">
        <f>G7/C7*100</f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14">
        <f>N7/B7*100</f>
        <v>62.96296296296296</v>
      </c>
      <c r="Q7" s="14">
        <f>O7/C7*100</f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>F8/B8*100</f>
        <v>86.11111111111111</v>
      </c>
      <c r="I8" s="22">
        <f>G8/C8*100</f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21">
        <v>22</v>
      </c>
      <c r="O8" s="23">
        <v>4193196.05</v>
      </c>
      <c r="P8" s="14">
        <f>N8/B8*100</f>
        <v>61.111111111111114</v>
      </c>
      <c r="Q8" s="14">
        <f>O8/C8*100</f>
        <v>38.10647678844134</v>
      </c>
      <c r="R8" s="6">
        <v>36</v>
      </c>
      <c r="S8" s="23">
        <v>11003893.31</v>
      </c>
    </row>
    <row r="9" spans="1:19" ht="21" customHeight="1" hidden="1" outlineLevel="1">
      <c r="A9" s="5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39</v>
      </c>
      <c r="O19" s="10">
        <f>N19/B19*100</f>
        <v>108.33333333333333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G8" sqref="G8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'02'!B2:S2</f>
        <v>Январь - Февраль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 hidden="1" outlineLevel="1">
      <c r="A9" s="6" t="str">
        <f>'01'!A9</f>
        <v>Март 2023.</v>
      </c>
      <c r="B9" s="6">
        <f>'01'!B9</f>
        <v>0</v>
      </c>
      <c r="C9" s="6">
        <f>'01'!C9</f>
        <v>0</v>
      </c>
      <c r="D9" s="14" t="e">
        <f aca="true" t="shared" si="2" ref="D9:E17">B9/B9*100</f>
        <v>#DIV/0!</v>
      </c>
      <c r="E9" s="14" t="e">
        <f t="shared" si="2"/>
        <v>#DIV/0!</v>
      </c>
      <c r="F9" s="2">
        <v>0</v>
      </c>
      <c r="G9" s="19">
        <v>0</v>
      </c>
      <c r="H9" s="22" t="e">
        <f t="shared" si="0"/>
        <v>#DIV/0!</v>
      </c>
      <c r="I9" s="22" t="e">
        <f t="shared" si="0"/>
        <v>#DIV/0!</v>
      </c>
      <c r="J9" s="2">
        <v>0</v>
      </c>
      <c r="K9" s="19">
        <v>0</v>
      </c>
      <c r="L9" s="14" t="e">
        <f t="shared" si="1"/>
        <v>#DIV/0!</v>
      </c>
      <c r="M9" s="14" t="e">
        <f t="shared" si="1"/>
        <v>#DIV/0!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44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 hidden="1" outlineLevel="1">
      <c r="A9" s="6" t="str">
        <f>'01'!A9</f>
        <v>Март 2023.</v>
      </c>
      <c r="B9" s="2"/>
      <c r="C9" s="19"/>
      <c r="D9" s="6"/>
      <c r="E9" s="23"/>
      <c r="F9" s="6"/>
      <c r="G9" s="23"/>
      <c r="H9" s="6"/>
      <c r="I9" s="23"/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36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35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A1:K1"/>
    <mergeCell ref="A2:C2"/>
    <mergeCell ref="D2:M2"/>
    <mergeCell ref="A3:C3"/>
    <mergeCell ref="D3:M3"/>
    <mergeCell ref="A4:A5"/>
    <mergeCell ref="B4:C4"/>
    <mergeCell ref="D4:E4"/>
    <mergeCell ref="F4:G4"/>
    <mergeCell ref="H4:I4"/>
    <mergeCell ref="J4:K4"/>
    <mergeCell ref="L4:M4"/>
    <mergeCell ref="A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5.421875" style="0" customWidth="1"/>
    <col min="11" max="13" width="6.00390625" style="0" customWidth="1"/>
    <col min="14" max="14" width="5.421875" style="0" customWidth="1"/>
    <col min="15" max="15" width="10.57421875" style="0" customWidth="1"/>
    <col min="16" max="16" width="7.28125" style="0" customWidth="1"/>
    <col min="17" max="17" width="7.8515625" style="0" customWidth="1"/>
    <col min="18" max="18" width="5.421875" style="0" customWidth="1"/>
    <col min="19" max="19" width="11.421875" style="0" customWidth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3" t="s">
        <v>45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5" t="s">
        <v>6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5" t="s">
        <v>8</v>
      </c>
      <c r="K4" s="35" t="s">
        <v>0</v>
      </c>
      <c r="L4" s="35" t="s">
        <v>0</v>
      </c>
      <c r="M4" s="35" t="s">
        <v>0</v>
      </c>
      <c r="N4" s="41" t="s">
        <v>9</v>
      </c>
      <c r="O4" s="41" t="s">
        <v>0</v>
      </c>
      <c r="P4" s="41" t="s">
        <v>0</v>
      </c>
      <c r="Q4" s="41" t="s">
        <v>0</v>
      </c>
      <c r="R4" s="35" t="s">
        <v>10</v>
      </c>
      <c r="S4" s="35" t="s">
        <v>0</v>
      </c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11</v>
      </c>
      <c r="S5" s="4" t="s">
        <v>12</v>
      </c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1" customHeight="1">
      <c r="A7" s="5" t="s">
        <v>30</v>
      </c>
      <c r="B7" s="6" t="s">
        <v>42</v>
      </c>
      <c r="C7" s="6" t="s">
        <v>43</v>
      </c>
      <c r="D7" s="6" t="s">
        <v>20</v>
      </c>
      <c r="E7" s="6" t="s">
        <v>20</v>
      </c>
      <c r="F7" s="6" t="s">
        <v>42</v>
      </c>
      <c r="G7" s="6" t="s">
        <v>43</v>
      </c>
      <c r="H7" s="22">
        <f aca="true" t="shared" si="0" ref="H7:I9">F7/B7*100</f>
        <v>100</v>
      </c>
      <c r="I7" s="22">
        <f t="shared" si="0"/>
        <v>100</v>
      </c>
      <c r="J7" s="6" t="s">
        <v>16</v>
      </c>
      <c r="K7" s="6" t="s">
        <v>17</v>
      </c>
      <c r="L7" s="6" t="s">
        <v>17</v>
      </c>
      <c r="M7" s="6" t="s">
        <v>17</v>
      </c>
      <c r="N7" s="6">
        <v>17</v>
      </c>
      <c r="O7" s="23">
        <v>3439361.4</v>
      </c>
      <c r="P7" s="22">
        <f aca="true" t="shared" si="1" ref="P7:Q9">N7/B7*100</f>
        <v>62.96296296296296</v>
      </c>
      <c r="Q7" s="22">
        <f t="shared" si="1"/>
        <v>82.85787171504204</v>
      </c>
      <c r="R7" s="6" t="s">
        <v>42</v>
      </c>
      <c r="S7" s="6" t="s">
        <v>43</v>
      </c>
    </row>
    <row r="8" spans="1:19" ht="21" customHeight="1">
      <c r="A8" s="5" t="s">
        <v>31</v>
      </c>
      <c r="B8" s="6">
        <v>36</v>
      </c>
      <c r="C8" s="23">
        <v>11003893.31</v>
      </c>
      <c r="D8" s="6" t="s">
        <v>20</v>
      </c>
      <c r="E8" s="6" t="s">
        <v>20</v>
      </c>
      <c r="F8" s="21">
        <v>31</v>
      </c>
      <c r="G8" s="25">
        <v>7102707.47</v>
      </c>
      <c r="H8" s="22">
        <f t="shared" si="0"/>
        <v>86.11111111111111</v>
      </c>
      <c r="I8" s="22">
        <f t="shared" si="0"/>
        <v>64.54722224128871</v>
      </c>
      <c r="J8" s="6" t="s">
        <v>16</v>
      </c>
      <c r="K8" s="6" t="s">
        <v>17</v>
      </c>
      <c r="L8" s="6" t="s">
        <v>17</v>
      </c>
      <c r="M8" s="6" t="s">
        <v>17</v>
      </c>
      <c r="N8" s="6">
        <v>22</v>
      </c>
      <c r="O8" s="23">
        <v>4193196.05</v>
      </c>
      <c r="P8" s="22">
        <f t="shared" si="1"/>
        <v>61.111111111111114</v>
      </c>
      <c r="Q8" s="22">
        <f t="shared" si="1"/>
        <v>38.10647678844134</v>
      </c>
      <c r="R8" s="6">
        <v>36</v>
      </c>
      <c r="S8" s="23">
        <v>11003893.31</v>
      </c>
    </row>
    <row r="9" spans="1:19" ht="21" customHeight="1">
      <c r="A9" s="5" t="s">
        <v>32</v>
      </c>
      <c r="B9" s="21" t="s">
        <v>46</v>
      </c>
      <c r="C9" s="21" t="s">
        <v>47</v>
      </c>
      <c r="D9" s="6" t="s">
        <v>20</v>
      </c>
      <c r="E9" s="6" t="s">
        <v>20</v>
      </c>
      <c r="F9" s="21">
        <v>0</v>
      </c>
      <c r="G9" s="26">
        <v>0</v>
      </c>
      <c r="H9" s="22">
        <f t="shared" si="0"/>
        <v>0</v>
      </c>
      <c r="I9" s="22">
        <f t="shared" si="0"/>
        <v>0</v>
      </c>
      <c r="J9" s="6" t="s">
        <v>16</v>
      </c>
      <c r="K9" s="6" t="s">
        <v>17</v>
      </c>
      <c r="L9" s="6" t="s">
        <v>17</v>
      </c>
      <c r="M9" s="6" t="s">
        <v>17</v>
      </c>
      <c r="N9" s="6">
        <v>30</v>
      </c>
      <c r="O9" s="22">
        <v>983036.54</v>
      </c>
      <c r="P9" s="22">
        <f t="shared" si="1"/>
        <v>69.76744186046511</v>
      </c>
      <c r="Q9" s="22">
        <f t="shared" si="1"/>
        <v>35.151860279045124</v>
      </c>
      <c r="R9" s="21" t="s">
        <v>46</v>
      </c>
      <c r="S9" s="21" t="s">
        <v>47</v>
      </c>
    </row>
    <row r="10" spans="1:19" ht="21" customHeight="1" hidden="1" outlineLevel="1">
      <c r="A10" s="5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21" customHeight="1" hidden="1" outlineLevel="1">
      <c r="A11" s="5" t="s">
        <v>34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21" customHeight="1" hidden="1" outlineLevel="1">
      <c r="A12" s="5" t="s">
        <v>35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1" customHeight="1" hidden="1" outlineLevel="1">
      <c r="A13" s="5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1" customHeight="1" hidden="1" outlineLevel="1">
      <c r="A14" s="5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1" customHeight="1" hidden="1" outlineLevel="1">
      <c r="A15" s="5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1" customHeight="1" hidden="1" outlineLevel="1">
      <c r="A16" s="5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1" customHeight="1" hidden="1" outlineLevel="1">
      <c r="A17" s="5" t="s">
        <v>40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1" customHeight="1" hidden="1" outlineLevel="1">
      <c r="A18" s="5" t="s">
        <v>41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6" ht="12.75" collapsed="1">
      <c r="B19" s="9">
        <f>SUM(B7:B9)</f>
        <v>36</v>
      </c>
      <c r="C19" s="9"/>
      <c r="D19" s="9"/>
      <c r="E19" s="9"/>
      <c r="F19" s="9">
        <f>SUM(F7:F9)</f>
        <v>31</v>
      </c>
      <c r="G19" s="9"/>
      <c r="H19" s="9"/>
      <c r="I19" s="9"/>
      <c r="J19" s="9">
        <f>SUM(J7:J9)</f>
        <v>0</v>
      </c>
      <c r="K19" s="9"/>
      <c r="L19" s="9"/>
      <c r="M19" s="9"/>
      <c r="N19" s="9">
        <f>SUM(N7:N9)</f>
        <v>69</v>
      </c>
      <c r="O19" s="10">
        <f>N19/B19*100</f>
        <v>191.66666666666669</v>
      </c>
      <c r="P19" s="9"/>
    </row>
    <row r="20" ht="12.75">
      <c r="G20" s="7"/>
    </row>
    <row r="21" ht="12.75">
      <c r="G21" s="7"/>
    </row>
    <row r="22" ht="12.75">
      <c r="G22" s="7"/>
    </row>
    <row r="23" ht="12.75">
      <c r="G23" s="7"/>
    </row>
    <row r="25" ht="12.75">
      <c r="J25" s="11"/>
    </row>
  </sheetData>
  <sheetProtection/>
  <mergeCells count="10">
    <mergeCell ref="A6:S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N4" sqref="N4:Q4"/>
    </sheetView>
  </sheetViews>
  <sheetFormatPr defaultColWidth="9.140625" defaultRowHeight="12.75" outlineLevelRow="1" outlineLevelCol="1"/>
  <cols>
    <col min="1" max="1" width="12.57421875" style="0" customWidth="1"/>
    <col min="2" max="2" width="6.8515625" style="0" customWidth="1"/>
    <col min="3" max="3" width="11.28125" style="0" customWidth="1"/>
    <col min="4" max="4" width="7.28125" style="0" customWidth="1"/>
    <col min="5" max="5" width="8.421875" style="0" customWidth="1"/>
    <col min="6" max="6" width="5.421875" style="0" customWidth="1"/>
    <col min="7" max="7" width="11.7109375" style="0" customWidth="1"/>
    <col min="8" max="8" width="7.28125" style="0" customWidth="1"/>
    <col min="9" max="9" width="9.00390625" style="0" customWidth="1"/>
    <col min="10" max="10" width="7.28125" style="0" customWidth="1"/>
    <col min="11" max="11" width="11.7109375" style="0" customWidth="1"/>
    <col min="12" max="13" width="7.28125" style="0" customWidth="1"/>
    <col min="14" max="14" width="5.421875" style="0" hidden="1" customWidth="1" outlineLevel="1"/>
    <col min="15" max="15" width="10.57421875" style="0" hidden="1" customWidth="1" outlineLevel="1"/>
    <col min="16" max="16" width="7.28125" style="0" hidden="1" customWidth="1" outlineLevel="1"/>
    <col min="17" max="17" width="7.8515625" style="0" hidden="1" customWidth="1" outlineLevel="1"/>
    <col min="18" max="18" width="5.421875" style="0" hidden="1" customWidth="1" outlineLevel="1"/>
    <col min="19" max="19" width="9.8515625" style="0" hidden="1" customWidth="1" outlineLevel="1"/>
    <col min="20" max="20" width="9.140625" style="0" customWidth="1" collapsed="1"/>
  </cols>
  <sheetData>
    <row r="1" spans="1:15" ht="12.75" customHeight="1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9" ht="38.25" customHeight="1">
      <c r="A2" s="3" t="s">
        <v>2</v>
      </c>
      <c r="B2" s="36" t="str">
        <f>'03'!B2:S2</f>
        <v>Январь - Март 2023 г.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2.5" customHeight="1">
      <c r="A3" s="1" t="s">
        <v>3</v>
      </c>
      <c r="B3" s="34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87" customHeight="1">
      <c r="A4" s="35" t="s">
        <v>5</v>
      </c>
      <c r="B4" s="37" t="s">
        <v>18</v>
      </c>
      <c r="C4" s="35" t="s">
        <v>0</v>
      </c>
      <c r="D4" s="35" t="s">
        <v>0</v>
      </c>
      <c r="E4" s="35" t="s">
        <v>0</v>
      </c>
      <c r="F4" s="35" t="s">
        <v>7</v>
      </c>
      <c r="G4" s="35" t="s">
        <v>0</v>
      </c>
      <c r="H4" s="35" t="s">
        <v>0</v>
      </c>
      <c r="I4" s="35" t="s">
        <v>0</v>
      </c>
      <c r="J4" s="37" t="s">
        <v>19</v>
      </c>
      <c r="K4" s="35" t="s">
        <v>0</v>
      </c>
      <c r="L4" s="35" t="s">
        <v>0</v>
      </c>
      <c r="M4" s="35" t="s">
        <v>0</v>
      </c>
      <c r="N4" s="35"/>
      <c r="O4" s="35"/>
      <c r="P4" s="35"/>
      <c r="Q4" s="35"/>
      <c r="R4" s="35"/>
      <c r="S4" s="35"/>
    </row>
    <row r="5" spans="1:19" ht="81.75" customHeight="1">
      <c r="A5" s="35" t="s">
        <v>0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11</v>
      </c>
      <c r="K5" s="4" t="s">
        <v>12</v>
      </c>
      <c r="L5" s="4" t="s">
        <v>13</v>
      </c>
      <c r="M5" s="4" t="s">
        <v>14</v>
      </c>
      <c r="N5" s="4"/>
      <c r="O5" s="4"/>
      <c r="P5" s="4"/>
      <c r="Q5" s="4"/>
      <c r="R5" s="4"/>
      <c r="S5" s="4"/>
    </row>
    <row r="6" spans="1:19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17"/>
      <c r="O6" s="17"/>
      <c r="P6" s="18"/>
      <c r="Q6" s="17"/>
      <c r="R6" s="17"/>
      <c r="S6" s="17"/>
    </row>
    <row r="7" spans="1:19" ht="21" customHeight="1">
      <c r="A7" s="6" t="str">
        <f>'01'!A7</f>
        <v>Январь 2023.</v>
      </c>
      <c r="B7" s="6" t="str">
        <f>'01'!B7</f>
        <v>27</v>
      </c>
      <c r="C7" s="6" t="str">
        <f>'01'!C7</f>
        <v>4 150 916,90</v>
      </c>
      <c r="D7" s="14">
        <f>B7/B7*100</f>
        <v>100</v>
      </c>
      <c r="E7" s="14">
        <f>C7/C7*100</f>
        <v>100</v>
      </c>
      <c r="F7" s="6" t="str">
        <f>'01'!F7</f>
        <v>27</v>
      </c>
      <c r="G7" s="6" t="str">
        <f>'01'!G7</f>
        <v>4 150 916,90</v>
      </c>
      <c r="H7" s="22">
        <f>F7/B7*100</f>
        <v>100</v>
      </c>
      <c r="I7" s="22">
        <f>G7/C7*100</f>
        <v>100</v>
      </c>
      <c r="J7" s="2">
        <v>0</v>
      </c>
      <c r="K7" s="19">
        <v>0</v>
      </c>
      <c r="L7" s="14">
        <f>J7/B7*100</f>
        <v>0</v>
      </c>
      <c r="M7" s="14">
        <f>K7/C7*100</f>
        <v>0</v>
      </c>
      <c r="N7" s="2"/>
      <c r="O7" s="12"/>
      <c r="P7" s="13"/>
      <c r="Q7" s="13"/>
      <c r="R7" s="5"/>
      <c r="S7" s="5"/>
    </row>
    <row r="8" spans="1:19" ht="21" customHeight="1">
      <c r="A8" s="6" t="str">
        <f>'01'!A8</f>
        <v>Февраль 2023.</v>
      </c>
      <c r="B8" s="6">
        <f>'02.1.1.'!B8</f>
        <v>36</v>
      </c>
      <c r="C8" s="23">
        <f>'02.1.1.'!C8</f>
        <v>11003893.31</v>
      </c>
      <c r="D8" s="14">
        <f>B8/B8*100</f>
        <v>100</v>
      </c>
      <c r="E8" s="14">
        <f>C8/C8*100</f>
        <v>100</v>
      </c>
      <c r="F8" s="2">
        <v>31</v>
      </c>
      <c r="G8" s="19">
        <v>7102707.47</v>
      </c>
      <c r="H8" s="22">
        <f aca="true" t="shared" si="0" ref="H8:I18">F8/B8*100</f>
        <v>86.11111111111111</v>
      </c>
      <c r="I8" s="22">
        <f t="shared" si="0"/>
        <v>64.54722224128871</v>
      </c>
      <c r="J8" s="2">
        <v>1</v>
      </c>
      <c r="K8" s="19">
        <v>1080000</v>
      </c>
      <c r="L8" s="14">
        <f aca="true" t="shared" si="1" ref="L8:M18">J8/B8*100</f>
        <v>2.7777777777777777</v>
      </c>
      <c r="M8" s="14">
        <f t="shared" si="1"/>
        <v>9.81470802719006</v>
      </c>
      <c r="N8" s="2"/>
      <c r="O8" s="2"/>
      <c r="P8" s="13"/>
      <c r="Q8" s="13"/>
      <c r="R8" s="5"/>
      <c r="S8" s="5"/>
    </row>
    <row r="9" spans="1:19" ht="21" customHeight="1">
      <c r="A9" s="6" t="str">
        <f>'01'!A9</f>
        <v>Март 2023.</v>
      </c>
      <c r="B9" s="6" t="str">
        <f>'03'!B9</f>
        <v>43</v>
      </c>
      <c r="C9" s="6" t="str">
        <f>'03'!C9</f>
        <v>2 796 542,01</v>
      </c>
      <c r="D9" s="14">
        <f aca="true" t="shared" si="2" ref="D9:E17">B9/B9*100</f>
        <v>100</v>
      </c>
      <c r="E9" s="14">
        <f t="shared" si="2"/>
        <v>100</v>
      </c>
      <c r="F9" s="2">
        <f>'03'!F9</f>
        <v>0</v>
      </c>
      <c r="G9" s="2">
        <f>'03'!G9</f>
        <v>0</v>
      </c>
      <c r="H9" s="22">
        <f t="shared" si="0"/>
        <v>0</v>
      </c>
      <c r="I9" s="22">
        <f t="shared" si="0"/>
        <v>0</v>
      </c>
      <c r="J9" s="2">
        <v>0</v>
      </c>
      <c r="K9" s="19">
        <v>0</v>
      </c>
      <c r="L9" s="14">
        <f t="shared" si="1"/>
        <v>0</v>
      </c>
      <c r="M9" s="14">
        <f t="shared" si="1"/>
        <v>0</v>
      </c>
      <c r="N9" s="2"/>
      <c r="O9" s="2"/>
      <c r="P9" s="13"/>
      <c r="Q9" s="13"/>
      <c r="R9" s="5"/>
      <c r="S9" s="5"/>
    </row>
    <row r="10" spans="1:19" ht="21" customHeight="1" hidden="1" outlineLevel="1">
      <c r="A10" s="6" t="str">
        <f>'01'!A10</f>
        <v>Апрель 2023.</v>
      </c>
      <c r="B10" s="6">
        <f>'01'!B10</f>
        <v>0</v>
      </c>
      <c r="C10" s="6">
        <f>'01'!C10</f>
        <v>0</v>
      </c>
      <c r="D10" s="14" t="e">
        <f t="shared" si="2"/>
        <v>#DIV/0!</v>
      </c>
      <c r="E10" s="14" t="e">
        <f t="shared" si="2"/>
        <v>#DIV/0!</v>
      </c>
      <c r="F10" s="2">
        <v>0</v>
      </c>
      <c r="G10" s="19">
        <v>0</v>
      </c>
      <c r="H10" s="22" t="e">
        <f t="shared" si="0"/>
        <v>#DIV/0!</v>
      </c>
      <c r="I10" s="22" t="e">
        <f t="shared" si="0"/>
        <v>#DIV/0!</v>
      </c>
      <c r="J10" s="2">
        <v>0</v>
      </c>
      <c r="K10" s="19">
        <v>0</v>
      </c>
      <c r="L10" s="14" t="e">
        <f t="shared" si="1"/>
        <v>#DIV/0!</v>
      </c>
      <c r="M10" s="14" t="e">
        <f t="shared" si="1"/>
        <v>#DIV/0!</v>
      </c>
      <c r="N10" s="2"/>
      <c r="O10" s="2"/>
      <c r="P10" s="13"/>
      <c r="Q10" s="13"/>
      <c r="R10" s="5"/>
      <c r="S10" s="5"/>
    </row>
    <row r="11" spans="1:19" ht="21" customHeight="1" hidden="1" outlineLevel="1">
      <c r="A11" s="6" t="str">
        <f>'01'!A11</f>
        <v>Май 2023.</v>
      </c>
      <c r="B11" s="6">
        <f>'01'!B11</f>
        <v>0</v>
      </c>
      <c r="C11" s="6">
        <f>'01'!C11</f>
        <v>0</v>
      </c>
      <c r="D11" s="14" t="e">
        <f t="shared" si="2"/>
        <v>#DIV/0!</v>
      </c>
      <c r="E11" s="14" t="e">
        <f t="shared" si="2"/>
        <v>#DIV/0!</v>
      </c>
      <c r="F11" s="2">
        <v>0</v>
      </c>
      <c r="G11" s="19">
        <v>0</v>
      </c>
      <c r="H11" s="22" t="e">
        <f t="shared" si="0"/>
        <v>#DIV/0!</v>
      </c>
      <c r="I11" s="22" t="e">
        <f t="shared" si="0"/>
        <v>#DIV/0!</v>
      </c>
      <c r="J11" s="2">
        <v>0</v>
      </c>
      <c r="K11" s="19">
        <v>0</v>
      </c>
      <c r="L11" s="14" t="e">
        <f t="shared" si="1"/>
        <v>#DIV/0!</v>
      </c>
      <c r="M11" s="14" t="e">
        <f t="shared" si="1"/>
        <v>#DIV/0!</v>
      </c>
      <c r="N11" s="2"/>
      <c r="O11" s="2"/>
      <c r="P11" s="13"/>
      <c r="Q11" s="13"/>
      <c r="R11" s="5"/>
      <c r="S11" s="5"/>
    </row>
    <row r="12" spans="1:19" ht="21" customHeight="1" hidden="1" outlineLevel="1">
      <c r="A12" s="6" t="str">
        <f>'01'!A12</f>
        <v>Июнь 2023.</v>
      </c>
      <c r="B12" s="6">
        <f>'01'!B12</f>
        <v>0</v>
      </c>
      <c r="C12" s="6">
        <f>'01'!C12</f>
        <v>0</v>
      </c>
      <c r="D12" s="14" t="e">
        <f t="shared" si="2"/>
        <v>#DIV/0!</v>
      </c>
      <c r="E12" s="14" t="e">
        <f t="shared" si="2"/>
        <v>#DIV/0!</v>
      </c>
      <c r="F12" s="2">
        <v>0</v>
      </c>
      <c r="G12" s="19">
        <v>0</v>
      </c>
      <c r="H12" s="22" t="e">
        <f t="shared" si="0"/>
        <v>#DIV/0!</v>
      </c>
      <c r="I12" s="22" t="e">
        <f t="shared" si="0"/>
        <v>#DIV/0!</v>
      </c>
      <c r="J12" s="2">
        <v>0</v>
      </c>
      <c r="K12" s="19">
        <v>0</v>
      </c>
      <c r="L12" s="14" t="e">
        <f t="shared" si="1"/>
        <v>#DIV/0!</v>
      </c>
      <c r="M12" s="14" t="e">
        <f t="shared" si="1"/>
        <v>#DIV/0!</v>
      </c>
      <c r="N12" s="6"/>
      <c r="O12" s="6"/>
      <c r="P12" s="13"/>
      <c r="Q12" s="13"/>
      <c r="R12" s="5"/>
      <c r="S12" s="5"/>
    </row>
    <row r="13" spans="1:19" ht="21" customHeight="1" hidden="1" outlineLevel="1">
      <c r="A13" s="6" t="str">
        <f>'01'!A13</f>
        <v>Июль 2023.</v>
      </c>
      <c r="B13" s="6">
        <f>'01'!B13</f>
        <v>0</v>
      </c>
      <c r="C13" s="6">
        <f>'01'!C13</f>
        <v>0</v>
      </c>
      <c r="D13" s="14" t="e">
        <f t="shared" si="2"/>
        <v>#DIV/0!</v>
      </c>
      <c r="E13" s="14" t="e">
        <f t="shared" si="2"/>
        <v>#DIV/0!</v>
      </c>
      <c r="F13" s="2">
        <v>0</v>
      </c>
      <c r="G13" s="19">
        <v>0</v>
      </c>
      <c r="H13" s="22" t="e">
        <f t="shared" si="0"/>
        <v>#DIV/0!</v>
      </c>
      <c r="I13" s="22" t="e">
        <f t="shared" si="0"/>
        <v>#DIV/0!</v>
      </c>
      <c r="J13" s="2">
        <v>0</v>
      </c>
      <c r="K13" s="19">
        <v>0</v>
      </c>
      <c r="L13" s="14" t="e">
        <f t="shared" si="1"/>
        <v>#DIV/0!</v>
      </c>
      <c r="M13" s="14" t="e">
        <f t="shared" si="1"/>
        <v>#DIV/0!</v>
      </c>
      <c r="N13" s="8"/>
      <c r="O13" s="8"/>
      <c r="P13" s="13"/>
      <c r="Q13" s="13"/>
      <c r="R13" s="5"/>
      <c r="S13" s="5"/>
    </row>
    <row r="14" spans="1:19" ht="21" customHeight="1" hidden="1" outlineLevel="1">
      <c r="A14" s="6" t="str">
        <f>'01'!A14</f>
        <v>Август 2023.</v>
      </c>
      <c r="B14" s="6">
        <f>'01'!B14</f>
        <v>0</v>
      </c>
      <c r="C14" s="6">
        <f>'01'!C14</f>
        <v>0</v>
      </c>
      <c r="D14" s="14" t="e">
        <f t="shared" si="2"/>
        <v>#DIV/0!</v>
      </c>
      <c r="E14" s="14" t="e">
        <f t="shared" si="2"/>
        <v>#DIV/0!</v>
      </c>
      <c r="F14" s="2">
        <v>0</v>
      </c>
      <c r="G14" s="19">
        <v>0</v>
      </c>
      <c r="H14" s="22" t="e">
        <f t="shared" si="0"/>
        <v>#DIV/0!</v>
      </c>
      <c r="I14" s="22" t="e">
        <f t="shared" si="0"/>
        <v>#DIV/0!</v>
      </c>
      <c r="J14" s="2">
        <v>0</v>
      </c>
      <c r="K14" s="19">
        <v>0</v>
      </c>
      <c r="L14" s="14" t="e">
        <f t="shared" si="1"/>
        <v>#DIV/0!</v>
      </c>
      <c r="M14" s="14" t="e">
        <f t="shared" si="1"/>
        <v>#DIV/0!</v>
      </c>
      <c r="N14" s="8"/>
      <c r="O14" s="8"/>
      <c r="P14" s="13"/>
      <c r="Q14" s="13"/>
      <c r="R14" s="5"/>
      <c r="S14" s="5"/>
    </row>
    <row r="15" spans="1:19" ht="21" customHeight="1" hidden="1" outlineLevel="1">
      <c r="A15" s="6" t="str">
        <f>'01'!A15</f>
        <v>Сентябрь 2023.</v>
      </c>
      <c r="B15" s="6">
        <f>'01'!B15</f>
        <v>0</v>
      </c>
      <c r="C15" s="6">
        <f>'01'!C15</f>
        <v>0</v>
      </c>
      <c r="D15" s="14" t="e">
        <f t="shared" si="2"/>
        <v>#DIV/0!</v>
      </c>
      <c r="E15" s="14" t="e">
        <f t="shared" si="2"/>
        <v>#DIV/0!</v>
      </c>
      <c r="F15" s="2">
        <v>0</v>
      </c>
      <c r="G15" s="19">
        <v>0</v>
      </c>
      <c r="H15" s="22" t="e">
        <f t="shared" si="0"/>
        <v>#DIV/0!</v>
      </c>
      <c r="I15" s="22" t="e">
        <f t="shared" si="0"/>
        <v>#DIV/0!</v>
      </c>
      <c r="J15" s="2">
        <v>0</v>
      </c>
      <c r="K15" s="19">
        <v>0</v>
      </c>
      <c r="L15" s="14" t="e">
        <f t="shared" si="1"/>
        <v>#DIV/0!</v>
      </c>
      <c r="M15" s="14" t="e">
        <f t="shared" si="1"/>
        <v>#DIV/0!</v>
      </c>
      <c r="N15" s="8"/>
      <c r="O15" s="8"/>
      <c r="P15" s="13"/>
      <c r="Q15" s="13"/>
      <c r="R15" s="5"/>
      <c r="S15" s="5"/>
    </row>
    <row r="16" spans="1:19" ht="21" customHeight="1" hidden="1" outlineLevel="1">
      <c r="A16" s="6" t="str">
        <f>'01'!A16</f>
        <v>Октябрь 2023.</v>
      </c>
      <c r="B16" s="6">
        <f>'01'!B16</f>
        <v>0</v>
      </c>
      <c r="C16" s="6">
        <f>'01'!C16</f>
        <v>0</v>
      </c>
      <c r="D16" s="14" t="e">
        <f t="shared" si="2"/>
        <v>#DIV/0!</v>
      </c>
      <c r="E16" s="14" t="e">
        <f t="shared" si="2"/>
        <v>#DIV/0!</v>
      </c>
      <c r="F16" s="2">
        <v>0</v>
      </c>
      <c r="G16" s="19">
        <v>0</v>
      </c>
      <c r="H16" s="22" t="e">
        <f t="shared" si="0"/>
        <v>#DIV/0!</v>
      </c>
      <c r="I16" s="22" t="e">
        <f t="shared" si="0"/>
        <v>#DIV/0!</v>
      </c>
      <c r="J16" s="2">
        <v>0</v>
      </c>
      <c r="K16" s="19">
        <v>0</v>
      </c>
      <c r="L16" s="14" t="e">
        <f t="shared" si="1"/>
        <v>#DIV/0!</v>
      </c>
      <c r="M16" s="14" t="e">
        <f t="shared" si="1"/>
        <v>#DIV/0!</v>
      </c>
      <c r="N16" s="8"/>
      <c r="O16" s="8"/>
      <c r="P16" s="13"/>
      <c r="Q16" s="13"/>
      <c r="R16" s="5"/>
      <c r="S16" s="5"/>
    </row>
    <row r="17" spans="1:19" ht="21" customHeight="1" hidden="1" outlineLevel="1">
      <c r="A17" s="6" t="str">
        <f>'01'!A17</f>
        <v>Ноябрь 2023.</v>
      </c>
      <c r="B17" s="6">
        <f>'01'!B17</f>
        <v>0</v>
      </c>
      <c r="C17" s="6">
        <f>'01'!C17</f>
        <v>0</v>
      </c>
      <c r="D17" s="14" t="e">
        <f t="shared" si="2"/>
        <v>#DIV/0!</v>
      </c>
      <c r="E17" s="14" t="e">
        <f t="shared" si="2"/>
        <v>#DIV/0!</v>
      </c>
      <c r="F17" s="2">
        <v>0</v>
      </c>
      <c r="G17" s="19">
        <v>0</v>
      </c>
      <c r="H17" s="22" t="e">
        <f t="shared" si="0"/>
        <v>#DIV/0!</v>
      </c>
      <c r="I17" s="22" t="e">
        <f t="shared" si="0"/>
        <v>#DIV/0!</v>
      </c>
      <c r="J17" s="2">
        <v>0</v>
      </c>
      <c r="K17" s="19">
        <v>0</v>
      </c>
      <c r="L17" s="14" t="e">
        <f t="shared" si="1"/>
        <v>#DIV/0!</v>
      </c>
      <c r="M17" s="14" t="e">
        <f t="shared" si="1"/>
        <v>#DIV/0!</v>
      </c>
      <c r="N17" s="8"/>
      <c r="O17" s="8"/>
      <c r="P17" s="13" t="e">
        <f>N17/B17*100</f>
        <v>#DIV/0!</v>
      </c>
      <c r="Q17" s="13" t="e">
        <f>O17/C17*100</f>
        <v>#DIV/0!</v>
      </c>
      <c r="R17" s="5"/>
      <c r="S17" s="5"/>
    </row>
    <row r="18" spans="1:19" ht="21" customHeight="1" hidden="1" outlineLevel="1">
      <c r="A18" s="6" t="str">
        <f>'01'!A18</f>
        <v>Декабрь 2023.</v>
      </c>
      <c r="B18" s="6">
        <f>'01'!B18</f>
        <v>0</v>
      </c>
      <c r="C18" s="6">
        <f>'01'!C18</f>
        <v>0</v>
      </c>
      <c r="D18" s="14" t="e">
        <f>B18/B18*100</f>
        <v>#DIV/0!</v>
      </c>
      <c r="E18" s="14" t="e">
        <f>C18/C18*100</f>
        <v>#DIV/0!</v>
      </c>
      <c r="F18" s="2">
        <v>0</v>
      </c>
      <c r="G18" s="19">
        <v>0</v>
      </c>
      <c r="H18" s="22" t="e">
        <f t="shared" si="0"/>
        <v>#DIV/0!</v>
      </c>
      <c r="I18" s="22" t="e">
        <f t="shared" si="0"/>
        <v>#DIV/0!</v>
      </c>
      <c r="J18" s="2">
        <v>0</v>
      </c>
      <c r="K18" s="19">
        <v>0</v>
      </c>
      <c r="L18" s="14" t="e">
        <f t="shared" si="1"/>
        <v>#DIV/0!</v>
      </c>
      <c r="M18" s="14" t="e">
        <f t="shared" si="1"/>
        <v>#DIV/0!</v>
      </c>
      <c r="N18" s="8"/>
      <c r="O18" s="8"/>
      <c r="P18" s="13" t="e">
        <f>N18/B18*100</f>
        <v>#DIV/0!</v>
      </c>
      <c r="Q18" s="13" t="e">
        <f>O18/C18*100</f>
        <v>#DIV/0!</v>
      </c>
      <c r="R18" s="5"/>
      <c r="S18" s="5"/>
    </row>
    <row r="19" spans="2:17" ht="12.75" collapsed="1">
      <c r="B19" s="15">
        <f>SUM(B7:B12)</f>
        <v>36</v>
      </c>
      <c r="C19" s="15"/>
      <c r="D19" s="15"/>
      <c r="E19" s="15"/>
      <c r="F19" s="15">
        <f>SUM(F7:F12)</f>
        <v>31</v>
      </c>
      <c r="G19" s="15"/>
      <c r="H19" s="15"/>
      <c r="I19" s="15"/>
      <c r="J19" s="15">
        <f>SUM(J7:J12)</f>
        <v>1</v>
      </c>
      <c r="K19" s="15"/>
      <c r="L19" s="15"/>
      <c r="M19" s="15"/>
      <c r="N19" s="15">
        <f>SUM(N7:N12)</f>
        <v>0</v>
      </c>
      <c r="O19" s="16">
        <f>N19/B19*100</f>
        <v>0</v>
      </c>
      <c r="P19" s="15"/>
      <c r="Q19" s="11"/>
    </row>
    <row r="20" ht="12.75">
      <c r="G20" s="7"/>
    </row>
    <row r="21" ht="12.75">
      <c r="G21" s="7"/>
    </row>
    <row r="22" ht="12.75">
      <c r="G22" s="7"/>
    </row>
    <row r="23" ht="12.75">
      <c r="G23" s="7"/>
    </row>
  </sheetData>
  <sheetProtection/>
  <mergeCells count="10">
    <mergeCell ref="A6:M6"/>
    <mergeCell ref="A1:O1"/>
    <mergeCell ref="B2:S2"/>
    <mergeCell ref="B3:S3"/>
    <mergeCell ref="A4:A5"/>
    <mergeCell ref="B4:E4"/>
    <mergeCell ref="F4:I4"/>
    <mergeCell ref="J4:M4"/>
    <mergeCell ref="N4:Q4"/>
    <mergeCell ref="R4:S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120" zoomScaleNormal="120" zoomScalePageLayoutView="0" workbookViewId="0" topLeftCell="A1">
      <selection activeCell="N4" sqref="N4:Q4"/>
    </sheetView>
  </sheetViews>
  <sheetFormatPr defaultColWidth="9.140625" defaultRowHeight="12.75" outlineLevelRow="1"/>
  <cols>
    <col min="1" max="1" width="12.57421875" style="0" customWidth="1"/>
    <col min="2" max="13" width="13.28125" style="0" customWidth="1"/>
  </cols>
  <sheetData>
    <row r="1" spans="1:11" ht="12.75" customHeight="1">
      <c r="A1" s="31" t="s">
        <v>1</v>
      </c>
      <c r="B1" s="31"/>
      <c r="C1" s="31"/>
      <c r="D1" s="32"/>
      <c r="E1" s="32"/>
      <c r="F1" s="32"/>
      <c r="G1" s="32"/>
      <c r="H1" s="32"/>
      <c r="I1" s="32"/>
      <c r="J1" s="32"/>
      <c r="K1" s="32"/>
    </row>
    <row r="2" spans="1:13" ht="38.25" customHeight="1">
      <c r="A2" s="38" t="s">
        <v>2</v>
      </c>
      <c r="B2" s="38"/>
      <c r="C2" s="38"/>
      <c r="D2" s="40" t="s">
        <v>45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22.5" customHeight="1">
      <c r="A3" s="39" t="s">
        <v>3</v>
      </c>
      <c r="B3" s="39"/>
      <c r="C3" s="39"/>
      <c r="D3" s="34" t="s">
        <v>4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82.25" customHeight="1">
      <c r="A4" s="35" t="s">
        <v>5</v>
      </c>
      <c r="B4" s="37" t="s">
        <v>27</v>
      </c>
      <c r="C4" s="35" t="s">
        <v>0</v>
      </c>
      <c r="D4" s="37" t="s">
        <v>21</v>
      </c>
      <c r="E4" s="35" t="s">
        <v>0</v>
      </c>
      <c r="F4" s="37" t="s">
        <v>22</v>
      </c>
      <c r="G4" s="35" t="s">
        <v>0</v>
      </c>
      <c r="H4" s="37" t="s">
        <v>28</v>
      </c>
      <c r="I4" s="35" t="s">
        <v>0</v>
      </c>
      <c r="J4" s="37" t="s">
        <v>25</v>
      </c>
      <c r="K4" s="35"/>
      <c r="L4" s="37" t="s">
        <v>26</v>
      </c>
      <c r="M4" s="35"/>
    </row>
    <row r="5" spans="1:13" ht="89.25" customHeight="1">
      <c r="A5" s="35" t="s">
        <v>0</v>
      </c>
      <c r="B5" s="20" t="s">
        <v>23</v>
      </c>
      <c r="C5" s="20" t="s">
        <v>24</v>
      </c>
      <c r="D5" s="20" t="s">
        <v>23</v>
      </c>
      <c r="E5" s="20" t="s">
        <v>24</v>
      </c>
      <c r="F5" s="20" t="s">
        <v>23</v>
      </c>
      <c r="G5" s="20" t="s">
        <v>24</v>
      </c>
      <c r="H5" s="20" t="s">
        <v>23</v>
      </c>
      <c r="I5" s="20" t="s">
        <v>24</v>
      </c>
      <c r="J5" s="20" t="s">
        <v>23</v>
      </c>
      <c r="K5" s="20" t="s">
        <v>24</v>
      </c>
      <c r="L5" s="20" t="s">
        <v>23</v>
      </c>
      <c r="M5" s="20" t="s">
        <v>24</v>
      </c>
    </row>
    <row r="6" spans="1:13" ht="12.75" customHeight="1">
      <c r="A6" s="29" t="s">
        <v>15</v>
      </c>
      <c r="B6" s="30"/>
      <c r="C6" s="30"/>
      <c r="D6" s="30"/>
      <c r="E6" s="30"/>
      <c r="F6" s="30"/>
      <c r="G6" s="30"/>
      <c r="H6" s="30"/>
      <c r="I6" s="30"/>
      <c r="J6" s="17"/>
      <c r="K6" s="17"/>
      <c r="L6" s="17"/>
      <c r="M6" s="17"/>
    </row>
    <row r="7" spans="1:13" ht="21" customHeight="1">
      <c r="A7" s="6" t="str">
        <f>'01'!A7</f>
        <v>Январь 2023.</v>
      </c>
      <c r="B7" s="2" t="str">
        <f>'01'!B7</f>
        <v>27</v>
      </c>
      <c r="C7" s="19" t="str">
        <f>'01'!C7</f>
        <v>4 150 916,90</v>
      </c>
      <c r="D7" s="6"/>
      <c r="E7" s="23"/>
      <c r="F7" s="6"/>
      <c r="G7" s="23"/>
      <c r="H7" s="2" t="str">
        <f>B7</f>
        <v>27</v>
      </c>
      <c r="I7" s="19" t="str">
        <f>C7</f>
        <v>4 150 916,90</v>
      </c>
      <c r="J7" s="6"/>
      <c r="K7" s="24"/>
      <c r="L7" s="6"/>
      <c r="M7" s="23"/>
    </row>
    <row r="8" spans="1:13" ht="21" customHeight="1">
      <c r="A8" s="6" t="str">
        <f>'01'!A8</f>
        <v>Февраль 2023.</v>
      </c>
      <c r="B8" s="2">
        <v>36</v>
      </c>
      <c r="C8" s="19">
        <v>11003893.31</v>
      </c>
      <c r="D8" s="6"/>
      <c r="E8" s="23"/>
      <c r="F8" s="6"/>
      <c r="G8" s="23"/>
      <c r="H8" s="2">
        <v>35</v>
      </c>
      <c r="I8" s="19">
        <v>9923893.31</v>
      </c>
      <c r="J8" s="6">
        <v>1</v>
      </c>
      <c r="K8" s="23">
        <v>1080000</v>
      </c>
      <c r="L8" s="6">
        <v>1</v>
      </c>
      <c r="M8" s="23">
        <v>1080000</v>
      </c>
    </row>
    <row r="9" spans="1:13" ht="21" customHeight="1">
      <c r="A9" s="6" t="str">
        <f>'01'!A9</f>
        <v>Март 2023.</v>
      </c>
      <c r="B9" s="6">
        <v>43</v>
      </c>
      <c r="C9" s="23">
        <v>2796542.01</v>
      </c>
      <c r="D9" s="6"/>
      <c r="E9" s="23"/>
      <c r="F9" s="6"/>
      <c r="G9" s="23"/>
      <c r="H9" s="6">
        <v>43</v>
      </c>
      <c r="I9" s="23">
        <v>2796542.01</v>
      </c>
      <c r="J9" s="6"/>
      <c r="K9" s="23"/>
      <c r="L9" s="6"/>
      <c r="M9" s="23"/>
    </row>
    <row r="10" spans="1:13" ht="21" customHeight="1" hidden="1" outlineLevel="1">
      <c r="A10" s="6" t="str">
        <f>'01'!A10</f>
        <v>Апрель 2023.</v>
      </c>
      <c r="B10" s="2"/>
      <c r="C10" s="19"/>
      <c r="D10" s="6"/>
      <c r="E10" s="23"/>
      <c r="F10" s="6"/>
      <c r="G10" s="23"/>
      <c r="H10" s="6"/>
      <c r="I10" s="23"/>
      <c r="J10" s="6"/>
      <c r="K10" s="23"/>
      <c r="L10" s="6"/>
      <c r="M10" s="23"/>
    </row>
    <row r="11" spans="1:13" ht="21" customHeight="1" hidden="1" outlineLevel="1">
      <c r="A11" s="6" t="str">
        <f>'01'!A11</f>
        <v>Май 2023.</v>
      </c>
      <c r="B11" s="2"/>
      <c r="C11" s="19"/>
      <c r="D11" s="6"/>
      <c r="E11" s="23"/>
      <c r="F11" s="6"/>
      <c r="G11" s="23"/>
      <c r="H11" s="6"/>
      <c r="I11" s="23"/>
      <c r="J11" s="6"/>
      <c r="K11" s="23"/>
      <c r="L11" s="6"/>
      <c r="M11" s="23"/>
    </row>
    <row r="12" spans="1:13" ht="21" customHeight="1" hidden="1" outlineLevel="1">
      <c r="A12" s="6" t="str">
        <f>'01'!A12</f>
        <v>Июнь 2023.</v>
      </c>
      <c r="B12" s="2"/>
      <c r="C12" s="19"/>
      <c r="D12" s="6"/>
      <c r="E12" s="23"/>
      <c r="F12" s="6"/>
      <c r="G12" s="23"/>
      <c r="H12" s="6"/>
      <c r="I12" s="23"/>
      <c r="J12" s="6"/>
      <c r="K12" s="23"/>
      <c r="L12" s="6"/>
      <c r="M12" s="23"/>
    </row>
    <row r="13" spans="1:13" ht="21" customHeight="1" hidden="1" outlineLevel="1">
      <c r="A13" s="6" t="str">
        <f>'01'!A13</f>
        <v>Июль 2023.</v>
      </c>
      <c r="B13" s="2"/>
      <c r="C13" s="19"/>
      <c r="D13" s="6"/>
      <c r="E13" s="23"/>
      <c r="F13" s="6"/>
      <c r="G13" s="23"/>
      <c r="H13" s="6"/>
      <c r="I13" s="23"/>
      <c r="J13" s="6"/>
      <c r="K13" s="23"/>
      <c r="L13" s="6"/>
      <c r="M13" s="23"/>
    </row>
    <row r="14" spans="1:13" ht="21" customHeight="1" hidden="1" outlineLevel="1">
      <c r="A14" s="6" t="str">
        <f>'01'!A14</f>
        <v>Август 2023.</v>
      </c>
      <c r="B14" s="2"/>
      <c r="C14" s="19"/>
      <c r="D14" s="6"/>
      <c r="E14" s="23"/>
      <c r="F14" s="6"/>
      <c r="G14" s="23"/>
      <c r="H14" s="6"/>
      <c r="I14" s="23"/>
      <c r="J14" s="6"/>
      <c r="K14" s="23"/>
      <c r="L14" s="6"/>
      <c r="M14" s="23"/>
    </row>
    <row r="15" spans="1:13" ht="21" customHeight="1" hidden="1" outlineLevel="1">
      <c r="A15" s="6" t="str">
        <f>'01'!A15</f>
        <v>Сентябрь 2023.</v>
      </c>
      <c r="B15" s="2"/>
      <c r="C15" s="19"/>
      <c r="D15" s="6"/>
      <c r="E15" s="23"/>
      <c r="F15" s="6"/>
      <c r="G15" s="23"/>
      <c r="H15" s="6"/>
      <c r="I15" s="23"/>
      <c r="J15" s="6"/>
      <c r="K15" s="23"/>
      <c r="L15" s="6"/>
      <c r="M15" s="23"/>
    </row>
    <row r="16" spans="1:13" ht="21" customHeight="1" hidden="1" outlineLevel="1">
      <c r="A16" s="6" t="str">
        <f>'01'!A16</f>
        <v>Октябрь 2023.</v>
      </c>
      <c r="B16" s="2"/>
      <c r="C16" s="19"/>
      <c r="D16" s="6"/>
      <c r="E16" s="23"/>
      <c r="F16" s="6"/>
      <c r="G16" s="23"/>
      <c r="H16" s="6"/>
      <c r="I16" s="23"/>
      <c r="J16" s="6"/>
      <c r="K16" s="23"/>
      <c r="L16" s="6"/>
      <c r="M16" s="23"/>
    </row>
    <row r="17" spans="1:13" ht="21" customHeight="1" hidden="1" outlineLevel="1">
      <c r="A17" s="6" t="str">
        <f>'01'!A17</f>
        <v>Ноябрь 2023.</v>
      </c>
      <c r="B17" s="2"/>
      <c r="C17" s="19"/>
      <c r="D17" s="6"/>
      <c r="E17" s="23"/>
      <c r="F17" s="6"/>
      <c r="G17" s="23"/>
      <c r="H17" s="6"/>
      <c r="I17" s="19"/>
      <c r="J17" s="6"/>
      <c r="K17" s="23"/>
      <c r="L17" s="6"/>
      <c r="M17" s="23"/>
    </row>
    <row r="18" spans="1:13" ht="21" customHeight="1" hidden="1" outlineLevel="1">
      <c r="A18" s="6" t="str">
        <f>'01'!A18</f>
        <v>Декабрь 2023.</v>
      </c>
      <c r="B18" s="2"/>
      <c r="C18" s="19"/>
      <c r="D18" s="6"/>
      <c r="E18" s="23"/>
      <c r="F18" s="6"/>
      <c r="G18" s="23"/>
      <c r="H18" s="6"/>
      <c r="I18" s="23"/>
      <c r="J18" s="6"/>
      <c r="K18" s="23"/>
      <c r="L18" s="6"/>
      <c r="M18" s="23"/>
    </row>
    <row r="19" spans="2:11" ht="12.75" collapsed="1">
      <c r="B19" s="15">
        <f>SUM(B7:B12)</f>
        <v>79</v>
      </c>
      <c r="C19" s="15"/>
      <c r="D19" s="15">
        <f>SUM(D7:D12)</f>
        <v>0</v>
      </c>
      <c r="E19" s="15"/>
      <c r="F19" s="15">
        <f>SUM(F7:F12)</f>
        <v>0</v>
      </c>
      <c r="G19" s="15"/>
      <c r="H19" s="15">
        <f>SUM(H7:H12)</f>
        <v>78</v>
      </c>
      <c r="I19" s="15"/>
      <c r="J19" s="15">
        <f>SUM(J7:J12)</f>
        <v>1</v>
      </c>
      <c r="K19" s="16" t="e">
        <f>J19/D19*100</f>
        <v>#DIV/0!</v>
      </c>
    </row>
    <row r="20" ht="12.75">
      <c r="I20" s="7"/>
    </row>
    <row r="21" ht="12.75">
      <c r="I21" s="7"/>
    </row>
    <row r="22" ht="12.75">
      <c r="I22" s="7"/>
    </row>
    <row r="23" ht="12.75">
      <c r="I23" s="7"/>
    </row>
  </sheetData>
  <sheetProtection/>
  <mergeCells count="13">
    <mergeCell ref="D4:E4"/>
    <mergeCell ref="F4:G4"/>
    <mergeCell ref="H4:I4"/>
    <mergeCell ref="J4:K4"/>
    <mergeCell ref="L4:M4"/>
    <mergeCell ref="A6:I6"/>
    <mergeCell ref="A1:K1"/>
    <mergeCell ref="A2:C2"/>
    <mergeCell ref="D2:M2"/>
    <mergeCell ref="A3:C3"/>
    <mergeCell ref="D3:M3"/>
    <mergeCell ref="A4:A5"/>
    <mergeCell ref="B4:C4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Николаевич Антонов</cp:lastModifiedBy>
  <cp:lastPrinted>2022-03-11T07:28:38Z</cp:lastPrinted>
  <dcterms:modified xsi:type="dcterms:W3CDTF">2023-10-11T06:33:04Z</dcterms:modified>
  <cp:category/>
  <cp:version/>
  <cp:contentType/>
  <cp:contentStatus/>
</cp:coreProperties>
</file>